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4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3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_ДЛЯ ОБМЕНА!!!\01. БЮД\Размещение на сайте\Аналитические отчеты\2025\"/>
    </mc:Choice>
  </mc:AlternateContent>
  <bookViews>
    <workbookView xWindow="0" yWindow="0" windowWidth="13845" windowHeight="11805" tabRatio="500"/>
  </bookViews>
  <sheets>
    <sheet name="Респ на 1.07.2025г " sheetId="1" r:id="rId1"/>
    <sheet name="Консолид на 1.07.2025г " sheetId="2" r:id="rId2"/>
  </sheets>
  <definedNames>
    <definedName name="_xlnm._FilterDatabase" localSheetId="1" hidden="1">'Консолид на 1.07.2025г '!$A$83:$D$163</definedName>
    <definedName name="_xlnm._FilterDatabase" localSheetId="0" hidden="1">'Респ на 1.07.2025г '!$A$83:$D$163</definedName>
    <definedName name="Z_0022B472_C235_4470_83D2_0ABE03A130BD_.wvu.FilterData" localSheetId="1">'Консолид на 1.07.2025г '!$A$83:$D$163</definedName>
    <definedName name="Z_0022B472_C235_4470_83D2_0ABE03A130BD_.wvu.FilterData" localSheetId="0">'Респ на 1.07.2025г '!$A$83:$D$163</definedName>
    <definedName name="Z_03D43F2C_D730_4D3C_A7D4_3026787D622A_.wvu.Cols" localSheetId="1">'Консолид на 1.07.2025г '!$D:$D</definedName>
    <definedName name="Z_03D43F2C_D730_4D3C_A7D4_3026787D622A_.wvu.Cols" localSheetId="0">'Респ на 1.07.2025г '!$D:$D</definedName>
    <definedName name="Z_03D43F2C_D730_4D3C_A7D4_3026787D622A_.wvu.FilterData" localSheetId="1">'Консолид на 1.07.2025г '!$A$83:$D$163</definedName>
    <definedName name="Z_03D43F2C_D730_4D3C_A7D4_3026787D622A_.wvu.FilterData" localSheetId="0">'Респ на 1.07.2025г '!$A$83:$D$163</definedName>
    <definedName name="Z_03D43F2C_D730_4D3C_A7D4_3026787D622A_.wvu.PrintArea" localSheetId="1">'Консолид на 1.07.2025г '!$A$2:$D$182</definedName>
    <definedName name="Z_03D43F2C_D730_4D3C_A7D4_3026787D622A_.wvu.PrintArea" localSheetId="0">'Респ на 1.07.2025г '!$A$2:$D$182</definedName>
    <definedName name="Z_03D43F2C_D730_4D3C_A7D4_3026787D622A_.wvu.PrintTitles" localSheetId="1">'Консолид на 1.07.2025г '!$81:$81</definedName>
    <definedName name="Z_03D43F2C_D730_4D3C_A7D4_3026787D622A_.wvu.PrintTitles" localSheetId="0">'Респ на 1.07.2025г '!$81:$81</definedName>
    <definedName name="Z_03D43F2C_D730_4D3C_A7D4_3026787D622A_.wvu.Rows" localSheetId="1">'Консолид на 1.07.2025г '!$69:$69</definedName>
    <definedName name="Z_03D43F2C_D730_4D3C_A7D4_3026787D622A_.wvu.Rows" localSheetId="0">'Респ на 1.07.2025г '!$69:$69</definedName>
    <definedName name="Z_0CF5A121_EB85_4A79_B8D8_D12CF88DF0C4_.wvu.FilterData" localSheetId="1">'Консолид на 1.07.2025г '!$A$83:$D$163</definedName>
    <definedName name="Z_0CF5A121_EB85_4A79_B8D8_D12CF88DF0C4_.wvu.FilterData" localSheetId="0">'Респ на 1.07.2025г '!$A$83:$D$163</definedName>
    <definedName name="Z_128925EF_7E42_46B7_84AF_C6DDEA2C2FF1_.wvu.FilterData" localSheetId="1">'Консолид на 1.07.2025г '!$A$81:$D$163</definedName>
    <definedName name="Z_128925EF_7E42_46B7_84AF_C6DDEA2C2FF1_.wvu.FilterData" localSheetId="0">'Респ на 1.07.2025г '!$A$81:$D$163</definedName>
    <definedName name="Z_128925EF_7E42_46B7_84AF_C6DDEA2C2FF1_.wvu.PrintArea" localSheetId="1">'Консолид на 1.07.2025г '!$A$2:$D$181</definedName>
    <definedName name="Z_128925EF_7E42_46B7_84AF_C6DDEA2C2FF1_.wvu.PrintArea" localSheetId="0">'Респ на 1.07.2025г '!$A$2:$D$181</definedName>
    <definedName name="Z_128925EF_7E42_46B7_84AF_C6DDEA2C2FF1_.wvu.PrintTitles" localSheetId="1">'Консолид на 1.07.2025г '!$81:$81</definedName>
    <definedName name="Z_128925EF_7E42_46B7_84AF_C6DDEA2C2FF1_.wvu.PrintTitles" localSheetId="0">'Респ на 1.07.2025г '!$81:$81</definedName>
    <definedName name="Z_128925EF_7E42_46B7_84AF_C6DDEA2C2FF1_.wvu.Rows" localSheetId="1">'Консолид на 1.07.2025г '!$160:$160</definedName>
    <definedName name="Z_128925EF_7E42_46B7_84AF_C6DDEA2C2FF1_.wvu.Rows" localSheetId="0">'Респ на 1.07.2025г '!$160:$160</definedName>
    <definedName name="Z_13F4C31C_6147_44BF_9AB6_E90123A1AD35_.wvu.FilterData" localSheetId="1">'Консолид на 1.07.2025г '!$A$83:$D$163</definedName>
    <definedName name="Z_13F4C31C_6147_44BF_9AB6_E90123A1AD35_.wvu.FilterData" localSheetId="0">'Респ на 1.07.2025г '!$A$83:$D$163</definedName>
    <definedName name="Z_13F4C31C_6147_44BF_9AB6_E90123A1AD35_.wvu.PrintArea" localSheetId="1">'Консолид на 1.07.2025г '!$A$2:$D$182</definedName>
    <definedName name="Z_13F4C31C_6147_44BF_9AB6_E90123A1AD35_.wvu.PrintArea" localSheetId="0">'Респ на 1.07.2025г '!$A$2:$D$182</definedName>
    <definedName name="Z_13F4C31C_6147_44BF_9AB6_E90123A1AD35_.wvu.PrintTitles" localSheetId="1">'Консолид на 1.07.2025г '!$81:$81</definedName>
    <definedName name="Z_13F4C31C_6147_44BF_9AB6_E90123A1AD35_.wvu.PrintTitles" localSheetId="0">'Респ на 1.07.2025г '!$81:$81</definedName>
    <definedName name="Z_1774FF8F_89B7_4D9E_8C1A_FF94534CFBF6_.wvu.FilterData" localSheetId="1">'Консолид на 1.07.2025г '!$A$83:$D$163</definedName>
    <definedName name="Z_1774FF8F_89B7_4D9E_8C1A_FF94534CFBF6_.wvu.FilterData" localSheetId="0">'Респ на 1.07.2025г '!$A$83:$D$163</definedName>
    <definedName name="Z_1EB6CEB4_7407_4E16_9088_6AFB888EB47F_.wvu.FilterData" localSheetId="1">'Консолид на 1.07.2025г '!$A$83:$D$163</definedName>
    <definedName name="Z_1EB6CEB4_7407_4E16_9088_6AFB888EB47F_.wvu.FilterData" localSheetId="0">'Респ на 1.07.2025г '!$A$83:$D$163</definedName>
    <definedName name="Z_203BD1FF_13E9_455B_93E6_01DEB43F90E8_.wvu.FilterData" localSheetId="1">'Консолид на 1.07.2025г '!$A$83:$D$163</definedName>
    <definedName name="Z_203BD1FF_13E9_455B_93E6_01DEB43F90E8_.wvu.FilterData" localSheetId="0">'Респ на 1.07.2025г '!$A$83:$D$163</definedName>
    <definedName name="Z_203BD1FF_13E9_455B_93E6_01DEB43F90E8_.wvu.PrintArea" localSheetId="1">'Консолид на 1.07.2025г '!$A$2:$D$182</definedName>
    <definedName name="Z_203BD1FF_13E9_455B_93E6_01DEB43F90E8_.wvu.PrintArea" localSheetId="0">'Респ на 1.07.2025г '!$A$2:$D$182</definedName>
    <definedName name="Z_203BD1FF_13E9_455B_93E6_01DEB43F90E8_.wvu.PrintTitles" localSheetId="1">'Консолид на 1.07.2025г '!$81:$81</definedName>
    <definedName name="Z_203BD1FF_13E9_455B_93E6_01DEB43F90E8_.wvu.PrintTitles" localSheetId="0">'Респ на 1.07.2025г '!$81:$81</definedName>
    <definedName name="Z_203BD1FF_13E9_455B_93E6_01DEB43F90E8_.wvu.Rows" localSheetId="1">'Консолид на 1.07.2025г '!$69:$69</definedName>
    <definedName name="Z_203BD1FF_13E9_455B_93E6_01DEB43F90E8_.wvu.Rows" localSheetId="0">'Респ на 1.07.2025г '!$69:$69</definedName>
    <definedName name="Z_2B6407F0_CE08_4D2E_9CDF_B0A8F7137C5A_.wvu.FilterData" localSheetId="1">'Консолид на 1.07.2025г '!$A$81:$D$163</definedName>
    <definedName name="Z_2B6407F0_CE08_4D2E_9CDF_B0A8F7137C5A_.wvu.FilterData" localSheetId="0">'Респ на 1.07.2025г '!$A$81:$D$163</definedName>
    <definedName name="Z_2B6407F0_CE08_4D2E_9CDF_B0A8F7137C5A_.wvu.PrintArea" localSheetId="1">'Консолид на 1.07.2025г '!$A$2:$D$181</definedName>
    <definedName name="Z_2B6407F0_CE08_4D2E_9CDF_B0A8F7137C5A_.wvu.PrintArea" localSheetId="0">'Респ на 1.07.2025г '!$A$2:$D$181</definedName>
    <definedName name="Z_2B6407F0_CE08_4D2E_9CDF_B0A8F7137C5A_.wvu.PrintTitles" localSheetId="1">'Консолид на 1.07.2025г '!$81:$81</definedName>
    <definedName name="Z_2B6407F0_CE08_4D2E_9CDF_B0A8F7137C5A_.wvu.PrintTitles" localSheetId="0">'Респ на 1.07.2025г '!$81:$81</definedName>
    <definedName name="Z_2F198003_EDB5_4171_B4E3_AFA58AEB7D90_.wvu.FilterData" localSheetId="1">'Консолид на 1.07.2025г '!$A$81:$D$163</definedName>
    <definedName name="Z_2F198003_EDB5_4171_B4E3_AFA58AEB7D90_.wvu.FilterData" localSheetId="0">'Респ на 1.07.2025г '!$A$81:$D$163</definedName>
    <definedName name="Z_2F198003_EDB5_4171_B4E3_AFA58AEB7D90_.wvu.PrintArea" localSheetId="1">'Консолид на 1.07.2025г '!$A$2:$D$181</definedName>
    <definedName name="Z_2F198003_EDB5_4171_B4E3_AFA58AEB7D90_.wvu.PrintArea" localSheetId="0">'Респ на 1.07.2025г '!$A$2:$D$181</definedName>
    <definedName name="Z_2F198003_EDB5_4171_B4E3_AFA58AEB7D90_.wvu.PrintTitles" localSheetId="1">'Консолид на 1.07.2025г '!$81:$81</definedName>
    <definedName name="Z_2F198003_EDB5_4171_B4E3_AFA58AEB7D90_.wvu.PrintTitles" localSheetId="0">'Респ на 1.07.2025г '!$81:$81</definedName>
    <definedName name="Z_3133B292_4084_4BF9_B971_C93776A9AE6C_.wvu.FilterData" localSheetId="1">'Консолид на 1.07.2025г '!$A$81:$D$163</definedName>
    <definedName name="Z_3133B292_4084_4BF9_B971_C93776A9AE6C_.wvu.FilterData" localSheetId="0">'Респ на 1.07.2025г '!$A$81:$D$163</definedName>
    <definedName name="Z_3133B292_4084_4BF9_B971_C93776A9AE6C_.wvu.PrintArea" localSheetId="1">'Консолид на 1.07.2025г '!$A$2:$D$181</definedName>
    <definedName name="Z_3133B292_4084_4BF9_B971_C93776A9AE6C_.wvu.PrintArea" localSheetId="0">'Респ на 1.07.2025г '!$A$2:$D$181</definedName>
    <definedName name="Z_3133B292_4084_4BF9_B971_C93776A9AE6C_.wvu.PrintTitles" localSheetId="1">'Консолид на 1.07.2025г '!$81:$81</definedName>
    <definedName name="Z_3133B292_4084_4BF9_B971_C93776A9AE6C_.wvu.PrintTitles" localSheetId="0">'Респ на 1.07.2025г '!$81:$81</definedName>
    <definedName name="Z_32E443E8_FF4A_4C2D_AE04_0EFACEC3C29A_.wvu.PrintTitles" localSheetId="1">'Консолид на 1.07.2025г '!$7:$7</definedName>
    <definedName name="Z_32E443E8_FF4A_4C2D_AE04_0EFACEC3C29A_.wvu.PrintTitles" localSheetId="0">'Респ на 1.07.2025г '!$7:$7</definedName>
    <definedName name="Z_33D1F4D9_CE88_454F_8AB8_DE37CC0ECE34_.wvu.FilterData" localSheetId="1">'Консолид на 1.07.2025г '!$A$79:$D$79</definedName>
    <definedName name="Z_33D1F4D9_CE88_454F_8AB8_DE37CC0ECE34_.wvu.FilterData" localSheetId="0">'Респ на 1.07.2025г '!$A$79:$D$79</definedName>
    <definedName name="Z_35EFEA8A_C9C1_44BC_B3C2_BD58BE5080D5_.wvu.FilterData" localSheetId="1">'Консолид на 1.07.2025г '!$A$83:$D$163</definedName>
    <definedName name="Z_35EFEA8A_C9C1_44BC_B3C2_BD58BE5080D5_.wvu.FilterData" localSheetId="0">'Респ на 1.07.2025г '!$A$83:$D$163</definedName>
    <definedName name="Z_3A8BAC1B_997D_456C_ABAA_8DA705B5BCA9_.wvu.Cols" localSheetId="1">'Консолид на 1.07.2025г '!$C:$D,#REF!</definedName>
    <definedName name="Z_3A8BAC1B_997D_456C_ABAA_8DA705B5BCA9_.wvu.Cols" localSheetId="0">'Респ на 1.07.2025г '!$C:$D,#REF!</definedName>
    <definedName name="Z_3A8BAC1B_997D_456C_ABAA_8DA705B5BCA9_.wvu.FilterData" localSheetId="1">'Консолид на 1.07.2025г '!$A$83:$D$163</definedName>
    <definedName name="Z_3A8BAC1B_997D_456C_ABAA_8DA705B5BCA9_.wvu.FilterData" localSheetId="0">'Респ на 1.07.2025г '!$A$83:$D$163</definedName>
    <definedName name="Z_3A8BAC1B_997D_456C_ABAA_8DA705B5BCA9_.wvu.PrintArea" localSheetId="1">'Консолид на 1.07.2025г '!$A$2:$O$182</definedName>
    <definedName name="Z_3A8BAC1B_997D_456C_ABAA_8DA705B5BCA9_.wvu.PrintArea" localSheetId="0">'Респ на 1.07.2025г '!$A$2:$O$182</definedName>
    <definedName name="Z_3A8BAC1B_997D_456C_ABAA_8DA705B5BCA9_.wvu.PrintTitles" localSheetId="1">'Консолид на 1.07.2025г '!$81:$81</definedName>
    <definedName name="Z_3A8BAC1B_997D_456C_ABAA_8DA705B5BCA9_.wvu.PrintTitles" localSheetId="0">'Респ на 1.07.2025г '!$81:$81</definedName>
    <definedName name="Z_3A8BAC1B_997D_456C_ABAA_8DA705B5BCA9_.wvu.Rows" localSheetId="1">'Консолид на 1.07.2025г '!$69:$69</definedName>
    <definedName name="Z_3A8BAC1B_997D_456C_ABAA_8DA705B5BCA9_.wvu.Rows" localSheetId="0">'Респ на 1.07.2025г '!$69:$69</definedName>
    <definedName name="Z_3C58E1C6_1079_4128_A0D9_B3AAD9DF78DE_.wvu.FilterData" localSheetId="1">'Консолид на 1.07.2025г '!$A$79:$D$79</definedName>
    <definedName name="Z_3C58E1C6_1079_4128_A0D9_B3AAD9DF78DE_.wvu.FilterData" localSheetId="0">'Респ на 1.07.2025г '!$A$79:$D$79</definedName>
    <definedName name="Z_3C58E1C6_1079_4128_A0D9_B3AAD9DF78DE_.wvu.PrintArea" localSheetId="1">'Консолид на 1.07.2025г '!$1:$182</definedName>
    <definedName name="Z_3C58E1C6_1079_4128_A0D9_B3AAD9DF78DE_.wvu.PrintArea" localSheetId="0">'Респ на 1.07.2025г '!$1:$182</definedName>
    <definedName name="Z_3C58E1C6_1079_4128_A0D9_B3AAD9DF78DE_.wvu.PrintTitles" localSheetId="1">'Консолид на 1.07.2025г '!$81:$81</definedName>
    <definedName name="Z_3C58E1C6_1079_4128_A0D9_B3AAD9DF78DE_.wvu.PrintTitles" localSheetId="0">'Респ на 1.07.2025г '!$81:$81</definedName>
    <definedName name="Z_3D689EE9_18CA_4298_A1C2_D9AA17355442_.wvu.FilterData" localSheetId="1">'Консолид на 1.07.2025г '!$A$79:$D$79</definedName>
    <definedName name="Z_3D689EE9_18CA_4298_A1C2_D9AA17355442_.wvu.FilterData" localSheetId="0">'Респ на 1.07.2025г '!$A$79:$D$79</definedName>
    <definedName name="Z_40215E52_3EC3_4BE4_8111_3ADF4444700F_.wvu.FilterData" localSheetId="1">'Консолид на 1.07.2025г '!$A$83:$D$163</definedName>
    <definedName name="Z_40215E52_3EC3_4BE4_8111_3ADF4444700F_.wvu.FilterData" localSheetId="0">'Респ на 1.07.2025г '!$A$83:$D$163</definedName>
    <definedName name="Z_4B87C5C0_3227_4BD6_9D73_275847E73B71_.wvu.FilterData" localSheetId="1">'Консолид на 1.07.2025г '!$A$83:$D$163</definedName>
    <definedName name="Z_4B87C5C0_3227_4BD6_9D73_275847E73B71_.wvu.FilterData" localSheetId="0">'Респ на 1.07.2025г '!$A$83:$D$163</definedName>
    <definedName name="Z_4DD19C75_6D2F_45B8_BEAF_8FAF1123D5B6_.wvu.FilterData" localSheetId="1">'Консолид на 1.07.2025г '!$A$79:$D$79</definedName>
    <definedName name="Z_4DD19C75_6D2F_45B8_BEAF_8FAF1123D5B6_.wvu.FilterData" localSheetId="0">'Респ на 1.07.2025г '!$A$79:$D$79</definedName>
    <definedName name="Z_5109F83B_01B3_47C2_943B_078E4E3E8C17_.wvu.FilterData" localSheetId="1">'Консолид на 1.07.2025г '!$A$81:$D$163</definedName>
    <definedName name="Z_5109F83B_01B3_47C2_943B_078E4E3E8C17_.wvu.FilterData" localSheetId="0">'Респ на 1.07.2025г '!$A$81:$D$163</definedName>
    <definedName name="Z_5C18CE11_A5A2_45E8_819B_4EEAC55DF6C3_.wvu.FilterData" localSheetId="1">'Консолид на 1.07.2025г '!$A$81:$D$163</definedName>
    <definedName name="Z_5C18CE11_A5A2_45E8_819B_4EEAC55DF6C3_.wvu.FilterData" localSheetId="0">'Респ на 1.07.2025г '!$A$81:$D$163</definedName>
    <definedName name="Z_5D2BA769_2C37_477C_9DDC_B352F63D2646_.wvu.FilterData" localSheetId="1">'Консолид на 1.07.2025г '!$A$79:$D$79</definedName>
    <definedName name="Z_5D2BA769_2C37_477C_9DDC_B352F63D2646_.wvu.FilterData" localSheetId="0">'Респ на 1.07.2025г '!$A$79:$D$79</definedName>
    <definedName name="Z_62420454_3C9B_4E05_92F1_D4943B5A729E_.wvu.FilterData" localSheetId="1">'Консолид на 1.07.2025г '!$A$83:$D$163</definedName>
    <definedName name="Z_62420454_3C9B_4E05_92F1_D4943B5A729E_.wvu.FilterData" localSheetId="0">'Респ на 1.07.2025г '!$A$83:$D$163</definedName>
    <definedName name="Z_652D049C_6628_4493_BDE8_4FFB3BE0946D_.wvu.FilterData" localSheetId="1">'Консолид на 1.07.2025г '!$A$79:$D$79</definedName>
    <definedName name="Z_652D049C_6628_4493_BDE8_4FFB3BE0946D_.wvu.FilterData" localSheetId="0">'Респ на 1.07.2025г '!$A$79:$D$79</definedName>
    <definedName name="Z_6ED8475D_9CE9_465E_A74D_6A84F49C7DB4_.wvu.Cols" localSheetId="1">#REF!</definedName>
    <definedName name="Z_6ED8475D_9CE9_465E_A74D_6A84F49C7DB4_.wvu.Cols" localSheetId="0">#REF!</definedName>
    <definedName name="Z_6ED8475D_9CE9_465E_A74D_6A84F49C7DB4_.wvu.FilterData" localSheetId="1">'Консолид на 1.07.2025г '!$A$83:$D$163</definedName>
    <definedName name="Z_6ED8475D_9CE9_465E_A74D_6A84F49C7DB4_.wvu.FilterData" localSheetId="0">'Респ на 1.07.2025г '!$A$83:$D$163</definedName>
    <definedName name="Z_6ED8475D_9CE9_465E_A74D_6A84F49C7DB4_.wvu.PrintArea" localSheetId="1">'Консолид на 1.07.2025г '!$A$2:$D$182</definedName>
    <definedName name="Z_6ED8475D_9CE9_465E_A74D_6A84F49C7DB4_.wvu.PrintArea" localSheetId="0">'Респ на 1.07.2025г '!$A$2:$D$182</definedName>
    <definedName name="Z_6ED8475D_9CE9_465E_A74D_6A84F49C7DB4_.wvu.PrintTitles" localSheetId="1">'Консолид на 1.07.2025г '!$81:$81</definedName>
    <definedName name="Z_6ED8475D_9CE9_465E_A74D_6A84F49C7DB4_.wvu.PrintTitles" localSheetId="0">'Респ на 1.07.2025г '!$81:$81</definedName>
    <definedName name="Z_715EEB6C_7499_494B_9503_96D6381021C9_.wvu.FilterData" localSheetId="1">'Консолид на 1.07.2025г '!$A$83:$D$163</definedName>
    <definedName name="Z_715EEB6C_7499_494B_9503_96D6381021C9_.wvu.FilterData" localSheetId="0">'Респ на 1.07.2025г '!$A$83:$D$163</definedName>
    <definedName name="Z_71A700C5_826E_4B69_BDA2_2BAD0A3B7AFE_.wvu.FilterData" localSheetId="1" hidden="1">'Консолид на 1.07.2025г '!$A$83:$D$163</definedName>
    <definedName name="Z_71A700C5_826E_4B69_BDA2_2BAD0A3B7AFE_.wvu.FilterData" localSheetId="0" hidden="1">'Респ на 1.07.2025г '!$A$83:$D$163</definedName>
    <definedName name="Z_71A700C5_826E_4B69_BDA2_2BAD0A3B7AFE_.wvu.PrintArea" localSheetId="1" hidden="1">'Консолид на 1.07.2025г '!$A$2:$O$182</definedName>
    <definedName name="Z_71A700C5_826E_4B69_BDA2_2BAD0A3B7AFE_.wvu.PrintTitles" localSheetId="1" hidden="1">'Консолид на 1.07.2025г '!$81:$81</definedName>
    <definedName name="Z_72A86455_C603_4BB6_A37F_EAEE558021B2_.wvu.FilterData" localSheetId="1">'Консолид на 1.07.2025г '!$A$83:$D$163</definedName>
    <definedName name="Z_72A86455_C603_4BB6_A37F_EAEE558021B2_.wvu.FilterData" localSheetId="0">'Респ на 1.07.2025г '!$A$83:$D$163</definedName>
    <definedName name="Z_72A86455_C603_4BB6_A37F_EAEE558021B2_.wvu.PrintArea" localSheetId="1">'Консолид на 1.07.2025г '!$A$2:$D$182</definedName>
    <definedName name="Z_72A86455_C603_4BB6_A37F_EAEE558021B2_.wvu.PrintArea" localSheetId="0">'Респ на 1.07.2025г '!$A$2:$D$182</definedName>
    <definedName name="Z_72A86455_C603_4BB6_A37F_EAEE558021B2_.wvu.PrintTitles" localSheetId="1">'Консолид на 1.07.2025г '!$81:$81</definedName>
    <definedName name="Z_72A86455_C603_4BB6_A37F_EAEE558021B2_.wvu.PrintTitles" localSheetId="0">'Респ на 1.07.2025г '!$81:$81</definedName>
    <definedName name="Z_798591E0_E356_4BC6_9ECC_FD8AE4D529FA_.wvu.FilterData" localSheetId="1">'Консолид на 1.07.2025г '!$A$79:$D$79</definedName>
    <definedName name="Z_798591E0_E356_4BC6_9ECC_FD8AE4D529FA_.wvu.FilterData" localSheetId="0">'Респ на 1.07.2025г '!$A$79:$D$79</definedName>
    <definedName name="Z_79E796AA_13FC_4E13_B381_2F6143ED4EC7_.wvu.FilterData" localSheetId="1">'Консолид на 1.07.2025г '!$A$79:$D$79</definedName>
    <definedName name="Z_79E796AA_13FC_4E13_B381_2F6143ED4EC7_.wvu.FilterData" localSheetId="0">'Респ на 1.07.2025г '!$A$79:$D$79</definedName>
    <definedName name="Z_834BE3F9_CE5F_4DFB_BC10_1E2626865DB8_.wvu.FilterData" localSheetId="1">'Консолид на 1.07.2025г '!$A$83:$D$163</definedName>
    <definedName name="Z_834BE3F9_CE5F_4DFB_BC10_1E2626865DB8_.wvu.FilterData" localSheetId="0">'Респ на 1.07.2025г '!$A$83:$D$163</definedName>
    <definedName name="Z_848CA9D8_BBC4_4E9E_967D_BAE4B1D21BC1_.wvu.FilterData" localSheetId="1">'Консолид на 1.07.2025г '!$A$79:$D$79</definedName>
    <definedName name="Z_848CA9D8_BBC4_4E9E_967D_BAE4B1D21BC1_.wvu.FilterData" localSheetId="0">'Респ на 1.07.2025г '!$A$79:$D$79</definedName>
    <definedName name="Z_91A61A06_48B7_4C73_B7BE_40AA8E27B91B_.wvu.FilterData" localSheetId="1">'Консолид на 1.07.2025г '!$A$79:$D$79</definedName>
    <definedName name="Z_91A61A06_48B7_4C73_B7BE_40AA8E27B91B_.wvu.FilterData" localSheetId="0">'Респ на 1.07.2025г '!$A$79:$D$79</definedName>
    <definedName name="Z_92A58397_6FD1_417E_8F7E_75020C95E0AA_.wvu.FilterData" localSheetId="1">'Консолид на 1.07.2025г '!$A$81:$D$163</definedName>
    <definedName name="Z_92A58397_6FD1_417E_8F7E_75020C95E0AA_.wvu.FilterData" localSheetId="0">'Респ на 1.07.2025г '!$A$81:$D$163</definedName>
    <definedName name="Z_92A58397_6FD1_417E_8F7E_75020C95E0AA_.wvu.PrintArea" localSheetId="1">'Консолид на 1.07.2025г '!$A$2:$D$181</definedName>
    <definedName name="Z_92A58397_6FD1_417E_8F7E_75020C95E0AA_.wvu.PrintArea" localSheetId="0">'Респ на 1.07.2025г '!$A$2:$D$181</definedName>
    <definedName name="Z_92A58397_6FD1_417E_8F7E_75020C95E0AA_.wvu.PrintTitles" localSheetId="1">'Консолид на 1.07.2025г '!$81:$81</definedName>
    <definedName name="Z_92A58397_6FD1_417E_8F7E_75020C95E0AA_.wvu.PrintTitles" localSheetId="0">'Респ на 1.07.2025г '!$81:$81</definedName>
    <definedName name="Z_92A58397_6FD1_417E_8F7E_75020C95E0AA_.wvu.Rows" localSheetId="1">'Консолид на 1.07.2025г '!$27:$28</definedName>
    <definedName name="Z_92A58397_6FD1_417E_8F7E_75020C95E0AA_.wvu.Rows" localSheetId="0">'Респ на 1.07.2025г '!$27:$28</definedName>
    <definedName name="Z_955C3BA5_82A4_461A_A5F5_7A2871154146_.wvu.FilterData" localSheetId="1">'Консолид на 1.07.2025г '!$A$79:$D$79</definedName>
    <definedName name="Z_955C3BA5_82A4_461A_A5F5_7A2871154146_.wvu.FilterData" localSheetId="0">'Респ на 1.07.2025г '!$A$79:$D$79</definedName>
    <definedName name="Z_9B19ABD6_51DB_4CD7_9133_96D4EB6E8FB9_.wvu.FilterData" localSheetId="1">'Консолид на 1.07.2025г '!$A$83:$D$163</definedName>
    <definedName name="Z_9B19ABD6_51DB_4CD7_9133_96D4EB6E8FB9_.wvu.FilterData" localSheetId="0">'Респ на 1.07.2025г '!$A$83:$D$163</definedName>
    <definedName name="Z_A175E992_E9C4_4623_91B1_718B98B82F71_.wvu.FilterData" localSheetId="1">'Консолид на 1.07.2025г '!$A$83:$D$163</definedName>
    <definedName name="Z_A175E992_E9C4_4623_91B1_718B98B82F71_.wvu.FilterData" localSheetId="0">'Респ на 1.07.2025г '!$A$83:$D$163</definedName>
    <definedName name="Z_A42CAFDA_DFA1_4648_B334_C54E00946831_.wvu.FilterData" localSheetId="1">'Консолид на 1.07.2025г '!$A$83:$D$163</definedName>
    <definedName name="Z_A42CAFDA_DFA1_4648_B334_C54E00946831_.wvu.FilterData" localSheetId="0">'Респ на 1.07.2025г '!$A$83:$D$163</definedName>
    <definedName name="Z_A8AE0651_2F02_47F4_976B_99F5DC1DD7F3_.wvu.FilterData" localSheetId="1">'Консолид на 1.07.2025г '!$A$83:$D$163</definedName>
    <definedName name="Z_A8AE0651_2F02_47F4_976B_99F5DC1DD7F3_.wvu.FilterData" localSheetId="0">'Респ на 1.07.2025г '!$A$83:$D$163</definedName>
    <definedName name="Z_AA9D2B32_4CDD_41AA_8280_2732693809D4_.wvu.FilterData" localSheetId="1">'Консолид на 1.07.2025г '!$A$83:$D$163</definedName>
    <definedName name="Z_AA9D2B32_4CDD_41AA_8280_2732693809D4_.wvu.FilterData" localSheetId="0">'Респ на 1.07.2025г '!$A$83:$D$163</definedName>
    <definedName name="Z_B02DB189_85C7_4536_B6CE_0EA13845FA16_.wvu.FilterData" localSheetId="1">'Консолид на 1.07.2025г '!$A$83:$D$163</definedName>
    <definedName name="Z_B02DB189_85C7_4536_B6CE_0EA13845FA16_.wvu.FilterData" localSheetId="0">'Респ на 1.07.2025г '!$A$83:$D$163</definedName>
    <definedName name="Z_B15138F7_0BD0_4E71_8F46_DA1D9670DFB5_.wvu.FilterData" localSheetId="1">'Консолид на 1.07.2025г '!$A$81:$D$163</definedName>
    <definedName name="Z_B15138F7_0BD0_4E71_8F46_DA1D9670DFB5_.wvu.FilterData" localSheetId="0">'Респ на 1.07.2025г '!$A$81:$D$163</definedName>
    <definedName name="Z_B15138F7_0BD0_4E71_8F46_DA1D9670DFB5_.wvu.PrintArea" localSheetId="1">'Консолид на 1.07.2025г '!$A$2:$D$181</definedName>
    <definedName name="Z_B15138F7_0BD0_4E71_8F46_DA1D9670DFB5_.wvu.PrintArea" localSheetId="0">'Респ на 1.07.2025г '!$A$2:$D$181</definedName>
    <definedName name="Z_B15138F7_0BD0_4E71_8F46_DA1D9670DFB5_.wvu.PrintTitles" localSheetId="1">'Консолид на 1.07.2025г '!$81:$81</definedName>
    <definedName name="Z_B15138F7_0BD0_4E71_8F46_DA1D9670DFB5_.wvu.PrintTitles" localSheetId="0">'Респ на 1.07.2025г '!$81:$81</definedName>
    <definedName name="Z_B15138F7_0BD0_4E71_8F46_DA1D9670DFB5_.wvu.Rows" localSheetId="1">'Консолид на 1.07.2025г '!$27:$28</definedName>
    <definedName name="Z_B15138F7_0BD0_4E71_8F46_DA1D9670DFB5_.wvu.Rows" localSheetId="0">'Респ на 1.07.2025г '!$27:$28</definedName>
    <definedName name="Z_B15946DE_A4D2_4638_869A_B6F2641E0B96_.wvu.FilterData" localSheetId="1">'Консолид на 1.07.2025г '!$A$79:$D$79</definedName>
    <definedName name="Z_B15946DE_A4D2_4638_869A_B6F2641E0B96_.wvu.FilterData" localSheetId="0">'Респ на 1.07.2025г '!$A$79:$D$79</definedName>
    <definedName name="Z_B2435D3C_EBA5_415D_A24A_390495D3126A_.wvu.FilterData" localSheetId="1">'Консолид на 1.07.2025г '!$A$79:$D$79</definedName>
    <definedName name="Z_B2435D3C_EBA5_415D_A24A_390495D3126A_.wvu.FilterData" localSheetId="0">'Респ на 1.07.2025г '!$A$79:$D$79</definedName>
    <definedName name="Z_B5094D31_E174_4175_926F_6EF3D25A3E98_.wvu.FilterData" localSheetId="1">'Консолид на 1.07.2025г '!$A$83:$D$163</definedName>
    <definedName name="Z_B5094D31_E174_4175_926F_6EF3D25A3E98_.wvu.FilterData" localSheetId="0">'Респ на 1.07.2025г '!$A$83:$D$163</definedName>
    <definedName name="Z_B5094D31_E174_4175_926F_6EF3D25A3E98_.wvu.PrintArea" localSheetId="1">'Консолид на 1.07.2025г '!$A$2:$D$182</definedName>
    <definedName name="Z_B5094D31_E174_4175_926F_6EF3D25A3E98_.wvu.PrintArea" localSheetId="0">'Респ на 1.07.2025г '!$A$2:$D$182</definedName>
    <definedName name="Z_B5094D31_E174_4175_926F_6EF3D25A3E98_.wvu.PrintTitles" localSheetId="1">'Консолид на 1.07.2025г '!$81:$81</definedName>
    <definedName name="Z_B5094D31_E174_4175_926F_6EF3D25A3E98_.wvu.PrintTitles" localSheetId="0">'Респ на 1.07.2025г '!$81:$81</definedName>
    <definedName name="Z_B67A5796_E4D6_410C_BEA4_609F53925956_.wvu.FilterData" localSheetId="1">'Консолид на 1.07.2025г '!$A$83:$D$163</definedName>
    <definedName name="Z_B67A5796_E4D6_410C_BEA4_609F53925956_.wvu.FilterData" localSheetId="0">'Респ на 1.07.2025г '!$A$83:$D$163</definedName>
    <definedName name="Z_B81F8C3A_6284_44E9_BAFE_86AA1FCBEB9A_.wvu.FilterData" localSheetId="1">'Консолид на 1.07.2025г '!$A$83:$D$163</definedName>
    <definedName name="Z_B81F8C3A_6284_44E9_BAFE_86AA1FCBEB9A_.wvu.FilterData" localSheetId="0">'Респ на 1.07.2025г '!$A$83:$D$163</definedName>
    <definedName name="Z_B9D1FEBD_2414_4CDA_BC06_F216F77FD37D_.wvu.Cols" localSheetId="1" hidden="1">'Консолид на 1.07.2025г '!$C:$G</definedName>
    <definedName name="Z_B9D1FEBD_2414_4CDA_BC06_F216F77FD37D_.wvu.Cols" localSheetId="0" hidden="1">'Респ на 1.07.2025г '!$C:$G</definedName>
    <definedName name="Z_B9D1FEBD_2414_4CDA_BC06_F216F77FD37D_.wvu.FilterData" localSheetId="1" hidden="1">'Консолид на 1.07.2025г '!$A$83:$D$163</definedName>
    <definedName name="Z_B9D1FEBD_2414_4CDA_BC06_F216F77FD37D_.wvu.FilterData" localSheetId="0" hidden="1">'Респ на 1.07.2025г '!$A$83:$D$163</definedName>
    <definedName name="Z_B9D1FEBD_2414_4CDA_BC06_F216F77FD37D_.wvu.PrintArea" localSheetId="1" hidden="1">'Консолид на 1.07.2025г '!$A$2:$O$182</definedName>
    <definedName name="Z_B9D1FEBD_2414_4CDA_BC06_F216F77FD37D_.wvu.PrintArea" localSheetId="0" hidden="1">'Респ на 1.07.2025г '!$A$2:$O$182</definedName>
    <definedName name="Z_B9D1FEBD_2414_4CDA_BC06_F216F77FD37D_.wvu.PrintTitles" localSheetId="1" hidden="1">'Консолид на 1.07.2025г '!$81:$81</definedName>
    <definedName name="Z_B9D1FEBD_2414_4CDA_BC06_F216F77FD37D_.wvu.PrintTitles" localSheetId="0" hidden="1">'Респ на 1.07.2025г '!$81:$81</definedName>
    <definedName name="Z_BD408BE5_D5FD_4046_9572_7FE88B6268E7_.wvu.FilterData" localSheetId="1">'Консолид на 1.07.2025г '!$A$83:$D$163</definedName>
    <definedName name="Z_BD408BE5_D5FD_4046_9572_7FE88B6268E7_.wvu.FilterData" localSheetId="0">'Респ на 1.07.2025г '!$A$83:$D$163</definedName>
    <definedName name="Z_BD674180_2FB5_4EF6_995F_7267EA6F1AD4_.wvu.FilterData" localSheetId="1">'Консолид на 1.07.2025г '!$A$83:$D$163</definedName>
    <definedName name="Z_BD674180_2FB5_4EF6_995F_7267EA6F1AD4_.wvu.FilterData" localSheetId="0">'Респ на 1.07.2025г '!$A$83:$D$163</definedName>
    <definedName name="Z_BD674180_2FB5_4EF6_995F_7267EA6F1AD4_.wvu.PrintArea" localSheetId="1">'Консолид на 1.07.2025г '!$A$2:$D$182</definedName>
    <definedName name="Z_BD674180_2FB5_4EF6_995F_7267EA6F1AD4_.wvu.PrintArea" localSheetId="0">'Респ на 1.07.2025г '!$A$2:$D$182</definedName>
    <definedName name="Z_BD674180_2FB5_4EF6_995F_7267EA6F1AD4_.wvu.PrintTitles" localSheetId="1">'Консолид на 1.07.2025г '!$81:$81</definedName>
    <definedName name="Z_BD674180_2FB5_4EF6_995F_7267EA6F1AD4_.wvu.PrintTitles" localSheetId="0">'Респ на 1.07.2025г '!$81:$81</definedName>
    <definedName name="Z_BDD02BCC_C7D0_4BD2_9675_1A1CA6EFD1EC_.wvu.FilterData" localSheetId="1">'Консолид на 1.07.2025г '!$A$79:$D$79</definedName>
    <definedName name="Z_BDD02BCC_C7D0_4BD2_9675_1A1CA6EFD1EC_.wvu.FilterData" localSheetId="0">'Респ на 1.07.2025г '!$A$79:$D$79</definedName>
    <definedName name="Z_BF672DD3_C29D_4619_A85C_7E7EDFC3AFC4_.wvu.FilterData" localSheetId="1">'Консолид на 1.07.2025г '!$A$79:$D$79</definedName>
    <definedName name="Z_BF672DD3_C29D_4619_A85C_7E7EDFC3AFC4_.wvu.FilterData" localSheetId="0">'Респ на 1.07.2025г '!$A$79:$D$79</definedName>
    <definedName name="Z_C138B026_10AE_4DB4_8A1F_1BEF6003491D_.wvu.FilterData" localSheetId="1">'Консолид на 1.07.2025г '!$A$81:$D$163</definedName>
    <definedName name="Z_C138B026_10AE_4DB4_8A1F_1BEF6003491D_.wvu.FilterData" localSheetId="0">'Респ на 1.07.2025г '!$A$81:$D$163</definedName>
    <definedName name="Z_C1B072F5_8858_45BA_928B_5333BA0F4155_.wvu.FilterData" localSheetId="1">'Консолид на 1.07.2025г '!$A$83:$D$163</definedName>
    <definedName name="Z_C1B072F5_8858_45BA_928B_5333BA0F4155_.wvu.FilterData" localSheetId="0">'Респ на 1.07.2025г '!$A$83:$D$163</definedName>
    <definedName name="Z_C2EC8F8D_A734_4B5B_ADB6_829D6955F436_.wvu.FilterData" localSheetId="1">'Консолид на 1.07.2025г '!$A$79:$D$79</definedName>
    <definedName name="Z_C2EC8F8D_A734_4B5B_ADB6_829D6955F436_.wvu.FilterData" localSheetId="0">'Респ на 1.07.2025г '!$A$79:$D$79</definedName>
    <definedName name="Z_C628D739_F5F6_4751_B4E4_7BA758744C7E_.wvu.Cols" localSheetId="1">'Консолид на 1.07.2025г '!$B:$B</definedName>
    <definedName name="Z_C628D739_F5F6_4751_B4E4_7BA758744C7E_.wvu.Cols" localSheetId="0">'Респ на 1.07.2025г '!$B:$B</definedName>
    <definedName name="Z_C628D739_F5F6_4751_B4E4_7BA758744C7E_.wvu.FilterData" localSheetId="1">'Консолид на 1.07.2025г '!$A$83:$D$163</definedName>
    <definedName name="Z_C628D739_F5F6_4751_B4E4_7BA758744C7E_.wvu.FilterData" localSheetId="0">'Респ на 1.07.2025г '!$A$83:$D$163</definedName>
    <definedName name="Z_C628D739_F5F6_4751_B4E4_7BA758744C7E_.wvu.PrintArea" localSheetId="1">'Консолид на 1.07.2025г '!$A$2:$D$182</definedName>
    <definedName name="Z_C628D739_F5F6_4751_B4E4_7BA758744C7E_.wvu.PrintArea" localSheetId="0">'Респ на 1.07.2025г '!$A$2:$D$182</definedName>
    <definedName name="Z_C628D739_F5F6_4751_B4E4_7BA758744C7E_.wvu.PrintTitles" localSheetId="1">'Консолид на 1.07.2025г '!$81:$81</definedName>
    <definedName name="Z_C628D739_F5F6_4751_B4E4_7BA758744C7E_.wvu.PrintTitles" localSheetId="0">'Респ на 1.07.2025г '!$81:$81</definedName>
    <definedName name="Z_C628D739_F5F6_4751_B4E4_7BA758744C7E_.wvu.Rows" localSheetId="1">'Консолид на 1.07.2025г '!$69:$69</definedName>
    <definedName name="Z_C628D739_F5F6_4751_B4E4_7BA758744C7E_.wvu.Rows" localSheetId="0">'Респ на 1.07.2025г '!$69:$69</definedName>
    <definedName name="Z_CCC548FE_4360_46A7_82FB_AF94A8A45431_.wvu.FilterData" localSheetId="1">'Консолид на 1.07.2025г '!$A$79:$D$79</definedName>
    <definedName name="Z_CCC548FE_4360_46A7_82FB_AF94A8A45431_.wvu.FilterData" localSheetId="0">'Респ на 1.07.2025г '!$A$79:$D$79</definedName>
    <definedName name="Z_D428B5A2_EAC0_48D0_9629_44ED9B4656D3_.wvu.FilterData" localSheetId="1">'Консолид на 1.07.2025г '!$A$83:$D$163</definedName>
    <definedName name="Z_D428B5A2_EAC0_48D0_9629_44ED9B4656D3_.wvu.FilterData" localSheetId="0">'Респ на 1.07.2025г '!$A$83:$D$163</definedName>
    <definedName name="Z_D7C2438E_5530_4D1E_8335_D882E7B28493_.wvu.FilterData" localSheetId="1">'Консолид на 1.07.2025г '!$A$79:$D$79</definedName>
    <definedName name="Z_D7C2438E_5530_4D1E_8335_D882E7B28493_.wvu.FilterData" localSheetId="0">'Респ на 1.07.2025г '!$A$79:$D$79</definedName>
    <definedName name="Z_DB7D7F04_D8D6_4E86_9967_53DEAC554610_.wvu.FilterData" localSheetId="1">'Консолид на 1.07.2025г '!$A$83:$D$163</definedName>
    <definedName name="Z_DB7D7F04_D8D6_4E86_9967_53DEAC554610_.wvu.FilterData" localSheetId="0">'Респ на 1.07.2025г '!$A$83:$D$163</definedName>
    <definedName name="Z_E3039D43_BDAB_4951_BFE5_C6DCEF15FE5B_.wvu.FilterData" localSheetId="1">'Консолид на 1.07.2025г '!$A$81:$D$163</definedName>
    <definedName name="Z_E3039D43_BDAB_4951_BFE5_C6DCEF15FE5B_.wvu.FilterData" localSheetId="0">'Респ на 1.07.2025г '!$A$81:$D$163</definedName>
    <definedName name="Z_E3039D43_BDAB_4951_BFE5_C6DCEF15FE5B_.wvu.PrintArea" localSheetId="1">'Консолид на 1.07.2025г '!$A$2:$D$181</definedName>
    <definedName name="Z_E3039D43_BDAB_4951_BFE5_C6DCEF15FE5B_.wvu.PrintArea" localSheetId="0">'Респ на 1.07.2025г '!$A$2:$D$181</definedName>
    <definedName name="Z_E3039D43_BDAB_4951_BFE5_C6DCEF15FE5B_.wvu.PrintTitles" localSheetId="1">'Консолид на 1.07.2025г '!$81:$81</definedName>
    <definedName name="Z_E3039D43_BDAB_4951_BFE5_C6DCEF15FE5B_.wvu.PrintTitles" localSheetId="0">'Респ на 1.07.2025г '!$81:$81</definedName>
    <definedName name="Z_EB729312_F72C_4969_A340_11B200BC223B_.wvu.FilterData" localSheetId="1">'Консолид на 1.07.2025г '!$A$79:$D$79</definedName>
    <definedName name="Z_EB729312_F72C_4969_A340_11B200BC223B_.wvu.FilterData" localSheetId="0">'Респ на 1.07.2025г '!$A$79:$D$79</definedName>
    <definedName name="Z_EB729312_F72C_4969_A340_11B200BC223B_.wvu.PrintArea" localSheetId="1">'Консолид на 1.07.2025г '!$1:$182</definedName>
    <definedName name="Z_EB729312_F72C_4969_A340_11B200BC223B_.wvu.PrintArea" localSheetId="0">'Респ на 1.07.2025г '!$1:$182</definedName>
    <definedName name="Z_EB729312_F72C_4969_A340_11B200BC223B_.wvu.PrintTitles" localSheetId="1">'Консолид на 1.07.2025г '!$81:$81</definedName>
    <definedName name="Z_EB729312_F72C_4969_A340_11B200BC223B_.wvu.PrintTitles" localSheetId="0">'Респ на 1.07.2025г '!$81:$81</definedName>
    <definedName name="Z_EC3FA91A_2598_45A1_A350_EE3EC22658E6_.wvu.FilterData" localSheetId="1">'Консолид на 1.07.2025г '!$A$79:$D$79</definedName>
    <definedName name="Z_EC3FA91A_2598_45A1_A350_EE3EC22658E6_.wvu.FilterData" localSheetId="0">'Респ на 1.07.2025г '!$A$79:$D$79</definedName>
    <definedName name="Z_ED1A8729_BE46_4D1A_B467_5B4C2E918BB7_.wvu.FilterData" localSheetId="1">'Консолид на 1.07.2025г '!$A$83:$D$163</definedName>
    <definedName name="Z_ED1A8729_BE46_4D1A_B467_5B4C2E918BB7_.wvu.FilterData" localSheetId="0">'Респ на 1.07.2025г '!$A$83:$D$163</definedName>
    <definedName name="Z_F6030651_4181_41D7_9BD7_C135FDF67C69_.wvu.FilterData" localSheetId="1">'Консолид на 1.07.2025г '!$A$83:$D$163</definedName>
    <definedName name="Z_F6030651_4181_41D7_9BD7_C135FDF67C69_.wvu.FilterData" localSheetId="0">'Респ на 1.07.2025г '!$A$83:$D$163</definedName>
    <definedName name="Z_FE9A3F8D_CAEC_44A3_99F4_1DB882C9C237_.wvu.FilterData" localSheetId="1" hidden="1">'Консолид на 1.07.2025г '!$A$83:$D$163</definedName>
    <definedName name="Z_FE9A3F8D_CAEC_44A3_99F4_1DB882C9C237_.wvu.FilterData" localSheetId="0" hidden="1">'Респ на 1.07.2025г '!$A$83:$D$163</definedName>
    <definedName name="Z_FFDD6EB3_4CF8_4F83_9E82_47668264D6C5_.wvu.FilterData" localSheetId="1">'Консолид на 1.07.2025г '!$A$83:$D$163</definedName>
    <definedName name="Z_FFDD6EB3_4CF8_4F83_9E82_47668264D6C5_.wvu.FilterData" localSheetId="0">'Респ на 1.07.2025г '!$A$83:$D$163</definedName>
    <definedName name="_xlnm.Print_Titles" localSheetId="1">'Консолид на 1.07.2025г '!$81:$81</definedName>
    <definedName name="_xlnm.Print_Area" localSheetId="1">'Консолид на 1.07.2025г '!$A$2:$O$182</definedName>
  </definedNames>
  <calcPr calcId="162913"/>
  <customWorkbookViews>
    <customWorkbookView name="МБУ Казакова Фатима 124 - Личное представление" guid="{71A700C5-826E-4B69-BDA2-2BAD0A3B7AFE}" mergeInterval="0" personalView="1" xWindow="-5" yWindow="3" windowWidth="1909" windowHeight="1029" tabRatio="500" activeSheetId="1"/>
    <customWorkbookView name="ДОХ Шинахов Астемир 138 - Личное представление" guid="{B9D1FEBD-2414-4CDA-BC06-F216F77FD37D}" mergeInterval="0" personalView="1" xWindow="768" windowWidth="1069" windowHeight="1040" tabRatio="500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4" i="2" l="1"/>
  <c r="K10" i="2"/>
  <c r="C26" i="2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9" i="1"/>
  <c r="N84" i="1" l="1"/>
  <c r="J84" i="1"/>
  <c r="I84" i="1"/>
  <c r="J129" i="1"/>
  <c r="I129" i="1"/>
  <c r="H27" i="2" l="1"/>
  <c r="H54" i="2"/>
  <c r="H10" i="2"/>
  <c r="N20" i="2"/>
  <c r="E27" i="2"/>
  <c r="D27" i="2"/>
  <c r="G20" i="2"/>
  <c r="E54" i="2"/>
  <c r="D54" i="2"/>
  <c r="E10" i="2"/>
  <c r="D10" i="2"/>
  <c r="O54" i="1"/>
  <c r="O27" i="1"/>
  <c r="N20" i="1"/>
  <c r="K79" i="1"/>
  <c r="H79" i="1"/>
  <c r="O10" i="1"/>
  <c r="H10" i="1"/>
  <c r="H54" i="1"/>
  <c r="H27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9" i="1"/>
  <c r="E79" i="1"/>
  <c r="F76" i="1" s="1"/>
  <c r="D79" i="1"/>
  <c r="E54" i="1"/>
  <c r="D54" i="1"/>
  <c r="E27" i="1"/>
  <c r="F27" i="1" s="1"/>
  <c r="D27" i="1"/>
  <c r="E10" i="1"/>
  <c r="D10" i="1"/>
  <c r="I54" i="1" l="1"/>
  <c r="J54" i="1"/>
  <c r="M54" i="1"/>
  <c r="O79" i="1"/>
  <c r="L76" i="1"/>
  <c r="L72" i="1"/>
  <c r="L68" i="1"/>
  <c r="L64" i="1"/>
  <c r="L60" i="1"/>
  <c r="L56" i="1"/>
  <c r="L52" i="1"/>
  <c r="L48" i="1"/>
  <c r="L44" i="1"/>
  <c r="L40" i="1"/>
  <c r="L36" i="1"/>
  <c r="L32" i="1"/>
  <c r="L28" i="1"/>
  <c r="L24" i="1"/>
  <c r="L20" i="1"/>
  <c r="L16" i="1"/>
  <c r="L12" i="1"/>
  <c r="L79" i="1"/>
  <c r="L75" i="1"/>
  <c r="L71" i="1"/>
  <c r="L67" i="1"/>
  <c r="L63" i="1"/>
  <c r="L59" i="1"/>
  <c r="L55" i="1"/>
  <c r="L51" i="1"/>
  <c r="L47" i="1"/>
  <c r="L43" i="1"/>
  <c r="L39" i="1"/>
  <c r="L35" i="1"/>
  <c r="L31" i="1"/>
  <c r="L27" i="1"/>
  <c r="L23" i="1"/>
  <c r="L19" i="1"/>
  <c r="L15" i="1"/>
  <c r="L11" i="1"/>
  <c r="L74" i="1"/>
  <c r="L66" i="1"/>
  <c r="L58" i="1"/>
  <c r="L50" i="1"/>
  <c r="L42" i="1"/>
  <c r="L34" i="1"/>
  <c r="L26" i="1"/>
  <c r="L18" i="1"/>
  <c r="L10" i="1"/>
  <c r="L73" i="1"/>
  <c r="L65" i="1"/>
  <c r="L57" i="1"/>
  <c r="L49" i="1"/>
  <c r="L41" i="1"/>
  <c r="L33" i="1"/>
  <c r="L25" i="1"/>
  <c r="L17" i="1"/>
  <c r="L9" i="1"/>
  <c r="L78" i="1"/>
  <c r="L70" i="1"/>
  <c r="L62" i="1"/>
  <c r="L54" i="1"/>
  <c r="L46" i="1"/>
  <c r="L38" i="1"/>
  <c r="L30" i="1"/>
  <c r="L22" i="1"/>
  <c r="L14" i="1"/>
  <c r="M79" i="1"/>
  <c r="L77" i="1"/>
  <c r="L69" i="1"/>
  <c r="L61" i="1"/>
  <c r="L53" i="1"/>
  <c r="L45" i="1"/>
  <c r="L37" i="1"/>
  <c r="L29" i="1"/>
  <c r="L21" i="1"/>
  <c r="L13" i="1"/>
  <c r="I10" i="1"/>
  <c r="J10" i="1"/>
  <c r="M10" i="1"/>
  <c r="G10" i="1"/>
  <c r="G54" i="1"/>
  <c r="J27" i="1"/>
  <c r="I27" i="1"/>
  <c r="M27" i="1"/>
  <c r="J79" i="1"/>
  <c r="I78" i="1"/>
  <c r="I74" i="1"/>
  <c r="I70" i="1"/>
  <c r="I66" i="1"/>
  <c r="I62" i="1"/>
  <c r="I58" i="1"/>
  <c r="I50" i="1"/>
  <c r="I46" i="1"/>
  <c r="I42" i="1"/>
  <c r="I38" i="1"/>
  <c r="I34" i="1"/>
  <c r="I30" i="1"/>
  <c r="I26" i="1"/>
  <c r="I22" i="1"/>
  <c r="I18" i="1"/>
  <c r="I14" i="1"/>
  <c r="I77" i="1"/>
  <c r="I73" i="1"/>
  <c r="I69" i="1"/>
  <c r="I65" i="1"/>
  <c r="I61" i="1"/>
  <c r="I57" i="1"/>
  <c r="I53" i="1"/>
  <c r="I49" i="1"/>
  <c r="I45" i="1"/>
  <c r="I41" i="1"/>
  <c r="I37" i="1"/>
  <c r="I33" i="1"/>
  <c r="I29" i="1"/>
  <c r="I25" i="1"/>
  <c r="I21" i="1"/>
  <c r="I17" i="1"/>
  <c r="I13" i="1"/>
  <c r="I9" i="1"/>
  <c r="I76" i="1"/>
  <c r="I72" i="1"/>
  <c r="I68" i="1"/>
  <c r="I64" i="1"/>
  <c r="I60" i="1"/>
  <c r="I56" i="1"/>
  <c r="I52" i="1"/>
  <c r="I48" i="1"/>
  <c r="I44" i="1"/>
  <c r="I40" i="1"/>
  <c r="I71" i="1"/>
  <c r="I55" i="1"/>
  <c r="I39" i="1"/>
  <c r="I31" i="1"/>
  <c r="I23" i="1"/>
  <c r="I15" i="1"/>
  <c r="I67" i="1"/>
  <c r="I51" i="1"/>
  <c r="I36" i="1"/>
  <c r="I28" i="1"/>
  <c r="I20" i="1"/>
  <c r="I12" i="1"/>
  <c r="I79" i="1"/>
  <c r="I63" i="1"/>
  <c r="I47" i="1"/>
  <c r="I35" i="1"/>
  <c r="I19" i="1"/>
  <c r="I11" i="1"/>
  <c r="I75" i="1"/>
  <c r="I59" i="1"/>
  <c r="I43" i="1"/>
  <c r="I32" i="1"/>
  <c r="I24" i="1"/>
  <c r="I16" i="1"/>
  <c r="F28" i="1"/>
  <c r="F9" i="1"/>
  <c r="F13" i="1"/>
  <c r="F17" i="1"/>
  <c r="F21" i="1"/>
  <c r="F25" i="1"/>
  <c r="F29" i="1"/>
  <c r="F33" i="1"/>
  <c r="F37" i="1"/>
  <c r="F41" i="1"/>
  <c r="F45" i="1"/>
  <c r="F49" i="1"/>
  <c r="F53" i="1"/>
  <c r="F57" i="1"/>
  <c r="F61" i="1"/>
  <c r="F65" i="1"/>
  <c r="F69" i="1"/>
  <c r="F73" i="1"/>
  <c r="F77" i="1"/>
  <c r="G27" i="1"/>
  <c r="F24" i="1"/>
  <c r="F10" i="1"/>
  <c r="F14" i="1"/>
  <c r="F18" i="1"/>
  <c r="F22" i="1"/>
  <c r="F26" i="1"/>
  <c r="F30" i="1"/>
  <c r="F34" i="1"/>
  <c r="F38" i="1"/>
  <c r="F42" i="1"/>
  <c r="F46" i="1"/>
  <c r="F50" i="1"/>
  <c r="F54" i="1"/>
  <c r="F58" i="1"/>
  <c r="F62" i="1"/>
  <c r="F66" i="1"/>
  <c r="F70" i="1"/>
  <c r="F74" i="1"/>
  <c r="F78" i="1"/>
  <c r="F12" i="1"/>
  <c r="F20" i="1"/>
  <c r="F11" i="1"/>
  <c r="F15" i="1"/>
  <c r="F19" i="1"/>
  <c r="F23" i="1"/>
  <c r="F31" i="1"/>
  <c r="F35" i="1"/>
  <c r="F39" i="1"/>
  <c r="F43" i="1"/>
  <c r="F47" i="1"/>
  <c r="F51" i="1"/>
  <c r="F55" i="1"/>
  <c r="F59" i="1"/>
  <c r="F63" i="1"/>
  <c r="F67" i="1"/>
  <c r="F71" i="1"/>
  <c r="F75" i="1"/>
  <c r="F16" i="1"/>
  <c r="F32" i="1"/>
  <c r="F36" i="1"/>
  <c r="F40" i="1"/>
  <c r="F44" i="1"/>
  <c r="F48" i="1"/>
  <c r="F52" i="1"/>
  <c r="F56" i="1"/>
  <c r="F60" i="1"/>
  <c r="F64" i="1"/>
  <c r="F68" i="1"/>
  <c r="F72" i="1"/>
  <c r="K79" i="2"/>
  <c r="L75" i="2" s="1"/>
  <c r="H9" i="2"/>
  <c r="H79" i="2" s="1"/>
  <c r="I77" i="2" s="1"/>
  <c r="C79" i="2"/>
  <c r="E9" i="2"/>
  <c r="E79" i="2" s="1"/>
  <c r="D9" i="2"/>
  <c r="D79" i="2" s="1"/>
  <c r="O28" i="1"/>
  <c r="G118" i="2"/>
  <c r="O162" i="2"/>
  <c r="N162" i="2"/>
  <c r="M162" i="2"/>
  <c r="J162" i="2"/>
  <c r="I162" i="2"/>
  <c r="N161" i="2"/>
  <c r="M161" i="2"/>
  <c r="L161" i="2"/>
  <c r="J161" i="2"/>
  <c r="I161" i="2"/>
  <c r="G161" i="2"/>
  <c r="F161" i="2"/>
  <c r="N160" i="2"/>
  <c r="M160" i="2"/>
  <c r="L160" i="2"/>
  <c r="J160" i="2"/>
  <c r="I160" i="2"/>
  <c r="G160" i="2"/>
  <c r="F160" i="2"/>
  <c r="O159" i="2"/>
  <c r="N159" i="2"/>
  <c r="M159" i="2"/>
  <c r="L159" i="2"/>
  <c r="J159" i="2"/>
  <c r="I159" i="2"/>
  <c r="G159" i="2"/>
  <c r="F159" i="2"/>
  <c r="O158" i="2"/>
  <c r="N158" i="2"/>
  <c r="M158" i="2"/>
  <c r="L158" i="2"/>
  <c r="J158" i="2"/>
  <c r="I158" i="2"/>
  <c r="G158" i="2"/>
  <c r="F158" i="2"/>
  <c r="N157" i="2"/>
  <c r="M157" i="2"/>
  <c r="L157" i="2"/>
  <c r="J157" i="2"/>
  <c r="I157" i="2"/>
  <c r="G157" i="2"/>
  <c r="F157" i="2"/>
  <c r="N156" i="2"/>
  <c r="M156" i="2"/>
  <c r="L156" i="2"/>
  <c r="J156" i="2"/>
  <c r="I156" i="2"/>
  <c r="G156" i="2"/>
  <c r="F156" i="2"/>
  <c r="O155" i="2"/>
  <c r="N155" i="2"/>
  <c r="M155" i="2"/>
  <c r="L155" i="2"/>
  <c r="J155" i="2"/>
  <c r="I155" i="2"/>
  <c r="G155" i="2"/>
  <c r="F155" i="2"/>
  <c r="O154" i="2"/>
  <c r="N154" i="2"/>
  <c r="M154" i="2"/>
  <c r="L154" i="2"/>
  <c r="J154" i="2"/>
  <c r="I154" i="2"/>
  <c r="G154" i="2"/>
  <c r="F154" i="2"/>
  <c r="O153" i="2"/>
  <c r="N153" i="2"/>
  <c r="M153" i="2"/>
  <c r="L153" i="2"/>
  <c r="J153" i="2"/>
  <c r="I153" i="2"/>
  <c r="G153" i="2"/>
  <c r="F153" i="2"/>
  <c r="O152" i="2"/>
  <c r="N152" i="2"/>
  <c r="M152" i="2"/>
  <c r="L152" i="2"/>
  <c r="J152" i="2"/>
  <c r="I152" i="2"/>
  <c r="G152" i="2"/>
  <c r="F152" i="2"/>
  <c r="O151" i="2"/>
  <c r="N151" i="2"/>
  <c r="M151" i="2"/>
  <c r="L151" i="2"/>
  <c r="J151" i="2"/>
  <c r="I151" i="2"/>
  <c r="G151" i="2"/>
  <c r="F151" i="2"/>
  <c r="O150" i="2"/>
  <c r="N150" i="2"/>
  <c r="M150" i="2"/>
  <c r="L150" i="2"/>
  <c r="J150" i="2"/>
  <c r="I150" i="2"/>
  <c r="G150" i="2"/>
  <c r="F150" i="2"/>
  <c r="O149" i="2"/>
  <c r="N149" i="2"/>
  <c r="M149" i="2"/>
  <c r="L149" i="2"/>
  <c r="J149" i="2"/>
  <c r="I149" i="2"/>
  <c r="G149" i="2"/>
  <c r="F149" i="2"/>
  <c r="N148" i="2"/>
  <c r="M148" i="2"/>
  <c r="L148" i="2"/>
  <c r="J148" i="2"/>
  <c r="I148" i="2"/>
  <c r="G148" i="2"/>
  <c r="F148" i="2"/>
  <c r="O147" i="2"/>
  <c r="N147" i="2"/>
  <c r="M147" i="2"/>
  <c r="L147" i="2"/>
  <c r="J147" i="2"/>
  <c r="I147" i="2"/>
  <c r="G147" i="2"/>
  <c r="F147" i="2"/>
  <c r="O146" i="2"/>
  <c r="N146" i="2"/>
  <c r="M146" i="2"/>
  <c r="L146" i="2"/>
  <c r="J146" i="2"/>
  <c r="I146" i="2"/>
  <c r="G146" i="2"/>
  <c r="F146" i="2"/>
  <c r="O145" i="2"/>
  <c r="N145" i="2"/>
  <c r="M145" i="2"/>
  <c r="L145" i="2"/>
  <c r="J145" i="2"/>
  <c r="I145" i="2"/>
  <c r="G145" i="2"/>
  <c r="F145" i="2"/>
  <c r="O144" i="2"/>
  <c r="N144" i="2"/>
  <c r="M144" i="2"/>
  <c r="L144" i="2"/>
  <c r="J144" i="2"/>
  <c r="I144" i="2"/>
  <c r="G144" i="2"/>
  <c r="F144" i="2"/>
  <c r="O143" i="2"/>
  <c r="N143" i="2"/>
  <c r="M143" i="2"/>
  <c r="L143" i="2"/>
  <c r="J143" i="2"/>
  <c r="I143" i="2"/>
  <c r="G143" i="2"/>
  <c r="F143" i="2"/>
  <c r="O142" i="2"/>
  <c r="N142" i="2"/>
  <c r="M142" i="2"/>
  <c r="L142" i="2"/>
  <c r="J142" i="2"/>
  <c r="I142" i="2"/>
  <c r="G142" i="2"/>
  <c r="F142" i="2"/>
  <c r="O141" i="2"/>
  <c r="N141" i="2"/>
  <c r="M141" i="2"/>
  <c r="L141" i="2"/>
  <c r="J141" i="2"/>
  <c r="I141" i="2"/>
  <c r="G141" i="2"/>
  <c r="F141" i="2"/>
  <c r="O140" i="2"/>
  <c r="N140" i="2"/>
  <c r="M140" i="2"/>
  <c r="L140" i="2"/>
  <c r="J140" i="2"/>
  <c r="I140" i="2"/>
  <c r="G140" i="2"/>
  <c r="F140" i="2"/>
  <c r="O139" i="2"/>
  <c r="N139" i="2"/>
  <c r="M139" i="2"/>
  <c r="L139" i="2"/>
  <c r="J139" i="2"/>
  <c r="I139" i="2"/>
  <c r="G139" i="2"/>
  <c r="F139" i="2"/>
  <c r="O138" i="2"/>
  <c r="N138" i="2"/>
  <c r="M138" i="2"/>
  <c r="L138" i="2"/>
  <c r="J138" i="2"/>
  <c r="I138" i="2"/>
  <c r="G138" i="2"/>
  <c r="F138" i="2"/>
  <c r="O137" i="2"/>
  <c r="N137" i="2"/>
  <c r="M137" i="2"/>
  <c r="L137" i="2"/>
  <c r="J137" i="2"/>
  <c r="I137" i="2"/>
  <c r="G137" i="2"/>
  <c r="F137" i="2"/>
  <c r="O136" i="2"/>
  <c r="N136" i="2"/>
  <c r="M136" i="2"/>
  <c r="L136" i="2"/>
  <c r="J136" i="2"/>
  <c r="I136" i="2"/>
  <c r="G136" i="2"/>
  <c r="F136" i="2"/>
  <c r="O135" i="2"/>
  <c r="N135" i="2"/>
  <c r="M135" i="2"/>
  <c r="L135" i="2"/>
  <c r="J135" i="2"/>
  <c r="I135" i="2"/>
  <c r="G135" i="2"/>
  <c r="F135" i="2"/>
  <c r="O134" i="2"/>
  <c r="N134" i="2"/>
  <c r="M134" i="2"/>
  <c r="L134" i="2"/>
  <c r="J134" i="2"/>
  <c r="I134" i="2"/>
  <c r="G134" i="2"/>
  <c r="F134" i="2"/>
  <c r="O133" i="2"/>
  <c r="N133" i="2"/>
  <c r="M133" i="2"/>
  <c r="L133" i="2"/>
  <c r="J133" i="2"/>
  <c r="I133" i="2"/>
  <c r="G133" i="2"/>
  <c r="F133" i="2"/>
  <c r="O132" i="2"/>
  <c r="N132" i="2"/>
  <c r="M132" i="2"/>
  <c r="L132" i="2"/>
  <c r="J132" i="2"/>
  <c r="I132" i="2"/>
  <c r="G132" i="2"/>
  <c r="F132" i="2"/>
  <c r="O131" i="2"/>
  <c r="N131" i="2"/>
  <c r="M131" i="2"/>
  <c r="L131" i="2"/>
  <c r="J131" i="2"/>
  <c r="I131" i="2"/>
  <c r="G131" i="2"/>
  <c r="F131" i="2"/>
  <c r="O130" i="2"/>
  <c r="N130" i="2"/>
  <c r="M130" i="2"/>
  <c r="L130" i="2"/>
  <c r="J130" i="2"/>
  <c r="I130" i="2"/>
  <c r="G130" i="2"/>
  <c r="F130" i="2"/>
  <c r="O129" i="2"/>
  <c r="N129" i="2"/>
  <c r="M129" i="2"/>
  <c r="L129" i="2"/>
  <c r="J129" i="2"/>
  <c r="I129" i="2"/>
  <c r="G129" i="2"/>
  <c r="F129" i="2"/>
  <c r="O128" i="2"/>
  <c r="N128" i="2"/>
  <c r="M128" i="2"/>
  <c r="L128" i="2"/>
  <c r="J128" i="2"/>
  <c r="I128" i="2"/>
  <c r="O127" i="2"/>
  <c r="N127" i="2"/>
  <c r="M127" i="2"/>
  <c r="L127" i="2"/>
  <c r="J127" i="2"/>
  <c r="I127" i="2"/>
  <c r="G127" i="2"/>
  <c r="F127" i="2"/>
  <c r="O126" i="2"/>
  <c r="N126" i="2"/>
  <c r="M126" i="2"/>
  <c r="L126" i="2"/>
  <c r="J126" i="2"/>
  <c r="I126" i="2"/>
  <c r="G126" i="2"/>
  <c r="F126" i="2"/>
  <c r="O125" i="2"/>
  <c r="N125" i="2"/>
  <c r="M125" i="2"/>
  <c r="L125" i="2"/>
  <c r="J125" i="2"/>
  <c r="I125" i="2"/>
  <c r="G125" i="2"/>
  <c r="F125" i="2"/>
  <c r="O124" i="2"/>
  <c r="N124" i="2"/>
  <c r="M124" i="2"/>
  <c r="L124" i="2"/>
  <c r="J124" i="2"/>
  <c r="I124" i="2"/>
  <c r="G124" i="2"/>
  <c r="F124" i="2"/>
  <c r="O123" i="2"/>
  <c r="N123" i="2"/>
  <c r="M123" i="2"/>
  <c r="L123" i="2"/>
  <c r="J123" i="2"/>
  <c r="I123" i="2"/>
  <c r="G123" i="2"/>
  <c r="F123" i="2"/>
  <c r="O122" i="2"/>
  <c r="N122" i="2"/>
  <c r="M122" i="2"/>
  <c r="L122" i="2"/>
  <c r="J122" i="2"/>
  <c r="I122" i="2"/>
  <c r="G122" i="2"/>
  <c r="F122" i="2"/>
  <c r="O121" i="2"/>
  <c r="N121" i="2"/>
  <c r="M121" i="2"/>
  <c r="L121" i="2"/>
  <c r="J121" i="2"/>
  <c r="I121" i="2"/>
  <c r="G121" i="2"/>
  <c r="F121" i="2"/>
  <c r="O120" i="2"/>
  <c r="N120" i="2"/>
  <c r="M120" i="2"/>
  <c r="L120" i="2"/>
  <c r="J120" i="2"/>
  <c r="I120" i="2"/>
  <c r="G120" i="2"/>
  <c r="F120" i="2"/>
  <c r="O119" i="2"/>
  <c r="N119" i="2"/>
  <c r="M119" i="2"/>
  <c r="L119" i="2"/>
  <c r="J119" i="2"/>
  <c r="I119" i="2"/>
  <c r="G119" i="2"/>
  <c r="F119" i="2"/>
  <c r="O118" i="2"/>
  <c r="N118" i="2"/>
  <c r="M118" i="2"/>
  <c r="L118" i="2"/>
  <c r="J118" i="2"/>
  <c r="I118" i="2"/>
  <c r="O117" i="2"/>
  <c r="N117" i="2"/>
  <c r="M117" i="2"/>
  <c r="L117" i="2"/>
  <c r="J117" i="2"/>
  <c r="I117" i="2"/>
  <c r="G117" i="2"/>
  <c r="F117" i="2"/>
  <c r="O116" i="2"/>
  <c r="N116" i="2"/>
  <c r="M116" i="2"/>
  <c r="L116" i="2"/>
  <c r="J116" i="2"/>
  <c r="I116" i="2"/>
  <c r="G116" i="2"/>
  <c r="F116" i="2"/>
  <c r="O115" i="2"/>
  <c r="N115" i="2"/>
  <c r="M115" i="2"/>
  <c r="L115" i="2"/>
  <c r="J115" i="2"/>
  <c r="I115" i="2"/>
  <c r="G115" i="2"/>
  <c r="F115" i="2"/>
  <c r="N114" i="2"/>
  <c r="M114" i="2"/>
  <c r="L114" i="2"/>
  <c r="J114" i="2"/>
  <c r="I114" i="2"/>
  <c r="G114" i="2"/>
  <c r="F114" i="2"/>
  <c r="N113" i="2"/>
  <c r="M113" i="2"/>
  <c r="L113" i="2"/>
  <c r="J113" i="2"/>
  <c r="I113" i="2"/>
  <c r="G113" i="2"/>
  <c r="F113" i="2"/>
  <c r="N112" i="2"/>
  <c r="M112" i="2"/>
  <c r="L112" i="2"/>
  <c r="J112" i="2"/>
  <c r="I112" i="2"/>
  <c r="G112" i="2"/>
  <c r="F112" i="2"/>
  <c r="O111" i="2"/>
  <c r="N111" i="2"/>
  <c r="M111" i="2"/>
  <c r="L111" i="2"/>
  <c r="J111" i="2"/>
  <c r="I111" i="2"/>
  <c r="G111" i="2"/>
  <c r="F111" i="2"/>
  <c r="O110" i="2"/>
  <c r="N110" i="2"/>
  <c r="M110" i="2"/>
  <c r="L110" i="2"/>
  <c r="J110" i="2"/>
  <c r="I110" i="2"/>
  <c r="G110" i="2"/>
  <c r="F110" i="2"/>
  <c r="N109" i="2"/>
  <c r="M109" i="2"/>
  <c r="L109" i="2"/>
  <c r="J109" i="2"/>
  <c r="I109" i="2"/>
  <c r="G109" i="2"/>
  <c r="F109" i="2"/>
  <c r="O108" i="2"/>
  <c r="N108" i="2"/>
  <c r="M108" i="2"/>
  <c r="L108" i="2"/>
  <c r="J108" i="2"/>
  <c r="I108" i="2"/>
  <c r="G108" i="2"/>
  <c r="F108" i="2"/>
  <c r="N107" i="2"/>
  <c r="M107" i="2"/>
  <c r="L107" i="2"/>
  <c r="J107" i="2"/>
  <c r="I107" i="2"/>
  <c r="G107" i="2"/>
  <c r="F107" i="2"/>
  <c r="O106" i="2"/>
  <c r="N106" i="2"/>
  <c r="M106" i="2"/>
  <c r="L106" i="2"/>
  <c r="J106" i="2"/>
  <c r="I106" i="2"/>
  <c r="G106" i="2"/>
  <c r="F106" i="2"/>
  <c r="O105" i="2"/>
  <c r="N105" i="2"/>
  <c r="M105" i="2"/>
  <c r="L105" i="2"/>
  <c r="J105" i="2"/>
  <c r="I105" i="2"/>
  <c r="G105" i="2"/>
  <c r="F105" i="2"/>
  <c r="O104" i="2"/>
  <c r="N104" i="2"/>
  <c r="M104" i="2"/>
  <c r="L104" i="2"/>
  <c r="J104" i="2"/>
  <c r="I104" i="2"/>
  <c r="G104" i="2"/>
  <c r="F104" i="2"/>
  <c r="O103" i="2"/>
  <c r="N103" i="2"/>
  <c r="M103" i="2"/>
  <c r="L103" i="2"/>
  <c r="J103" i="2"/>
  <c r="I103" i="2"/>
  <c r="G103" i="2"/>
  <c r="F103" i="2"/>
  <c r="O102" i="2"/>
  <c r="N102" i="2"/>
  <c r="M102" i="2"/>
  <c r="L102" i="2"/>
  <c r="J102" i="2"/>
  <c r="I102" i="2"/>
  <c r="G102" i="2"/>
  <c r="F102" i="2"/>
  <c r="O101" i="2"/>
  <c r="N101" i="2"/>
  <c r="M101" i="2"/>
  <c r="L101" i="2"/>
  <c r="J101" i="2"/>
  <c r="I101" i="2"/>
  <c r="G101" i="2"/>
  <c r="F101" i="2"/>
  <c r="O99" i="2"/>
  <c r="N99" i="2"/>
  <c r="M99" i="2"/>
  <c r="L99" i="2"/>
  <c r="J99" i="2"/>
  <c r="I99" i="2"/>
  <c r="G99" i="2"/>
  <c r="F99" i="2"/>
  <c r="O98" i="2"/>
  <c r="N98" i="2"/>
  <c r="M98" i="2"/>
  <c r="L98" i="2"/>
  <c r="J98" i="2"/>
  <c r="I98" i="2"/>
  <c r="G98" i="2"/>
  <c r="F98" i="2"/>
  <c r="O97" i="2"/>
  <c r="N97" i="2"/>
  <c r="M97" i="2"/>
  <c r="L97" i="2"/>
  <c r="J97" i="2"/>
  <c r="I97" i="2"/>
  <c r="G97" i="2"/>
  <c r="F97" i="2"/>
  <c r="O96" i="2"/>
  <c r="N96" i="2"/>
  <c r="M96" i="2"/>
  <c r="L96" i="2"/>
  <c r="J96" i="2"/>
  <c r="I96" i="2"/>
  <c r="G96" i="2"/>
  <c r="F96" i="2"/>
  <c r="O95" i="2"/>
  <c r="N95" i="2"/>
  <c r="M95" i="2"/>
  <c r="L95" i="2"/>
  <c r="J95" i="2"/>
  <c r="I95" i="2"/>
  <c r="G95" i="2"/>
  <c r="F95" i="2"/>
  <c r="N94" i="2"/>
  <c r="L94" i="2"/>
  <c r="J94" i="2"/>
  <c r="I94" i="2"/>
  <c r="G94" i="2"/>
  <c r="F94" i="2"/>
  <c r="N93" i="2"/>
  <c r="M93" i="2"/>
  <c r="L93" i="2"/>
  <c r="I93" i="2"/>
  <c r="F93" i="2"/>
  <c r="N92" i="2"/>
  <c r="L92" i="2"/>
  <c r="I92" i="2"/>
  <c r="F92" i="2"/>
  <c r="O90" i="2"/>
  <c r="N90" i="2"/>
  <c r="M90" i="2"/>
  <c r="L90" i="2"/>
  <c r="J90" i="2"/>
  <c r="I90" i="2"/>
  <c r="G90" i="2"/>
  <c r="F90" i="2"/>
  <c r="O89" i="2"/>
  <c r="N89" i="2"/>
  <c r="M89" i="2"/>
  <c r="L89" i="2"/>
  <c r="J89" i="2"/>
  <c r="I89" i="2"/>
  <c r="G89" i="2"/>
  <c r="F89" i="2"/>
  <c r="O88" i="2"/>
  <c r="N88" i="2"/>
  <c r="M88" i="2"/>
  <c r="L88" i="2"/>
  <c r="J88" i="2"/>
  <c r="I88" i="2"/>
  <c r="G88" i="2"/>
  <c r="F88" i="2"/>
  <c r="O87" i="2"/>
  <c r="N87" i="2"/>
  <c r="M87" i="2"/>
  <c r="L87" i="2"/>
  <c r="J87" i="2"/>
  <c r="I87" i="2"/>
  <c r="G87" i="2"/>
  <c r="F87" i="2"/>
  <c r="O86" i="2"/>
  <c r="N86" i="2"/>
  <c r="M86" i="2"/>
  <c r="L86" i="2"/>
  <c r="J86" i="2"/>
  <c r="I86" i="2"/>
  <c r="G86" i="2"/>
  <c r="F86" i="2"/>
  <c r="O85" i="2"/>
  <c r="N85" i="2"/>
  <c r="M85" i="2"/>
  <c r="L85" i="2"/>
  <c r="J85" i="2"/>
  <c r="I85" i="2"/>
  <c r="G85" i="2"/>
  <c r="F85" i="2"/>
  <c r="O84" i="2"/>
  <c r="N84" i="2"/>
  <c r="M84" i="2"/>
  <c r="L84" i="2"/>
  <c r="J84" i="2"/>
  <c r="I84" i="2"/>
  <c r="G84" i="2"/>
  <c r="F84" i="2"/>
  <c r="M79" i="2"/>
  <c r="O78" i="2"/>
  <c r="N78" i="2"/>
  <c r="L78" i="2"/>
  <c r="F78" i="2"/>
  <c r="O77" i="2"/>
  <c r="N77" i="2"/>
  <c r="L77" i="2"/>
  <c r="F77" i="2"/>
  <c r="N76" i="2"/>
  <c r="F76" i="2"/>
  <c r="N75" i="2"/>
  <c r="F75" i="2"/>
  <c r="N74" i="2"/>
  <c r="L74" i="2"/>
  <c r="J74" i="2"/>
  <c r="G74" i="2"/>
  <c r="F74" i="2"/>
  <c r="O73" i="2"/>
  <c r="N73" i="2"/>
  <c r="M73" i="2"/>
  <c r="J73" i="2"/>
  <c r="G73" i="2"/>
  <c r="F73" i="2"/>
  <c r="O72" i="2"/>
  <c r="N72" i="2"/>
  <c r="M72" i="2"/>
  <c r="J72" i="2"/>
  <c r="G72" i="2"/>
  <c r="F72" i="2"/>
  <c r="O71" i="2"/>
  <c r="N71" i="2"/>
  <c r="M71" i="2"/>
  <c r="J71" i="2"/>
  <c r="G71" i="2"/>
  <c r="F71" i="2"/>
  <c r="N70" i="2"/>
  <c r="F70" i="2"/>
  <c r="N69" i="2"/>
  <c r="J69" i="2"/>
  <c r="G69" i="2"/>
  <c r="F69" i="2"/>
  <c r="N68" i="2"/>
  <c r="L68" i="2"/>
  <c r="O67" i="2"/>
  <c r="N67" i="2"/>
  <c r="J67" i="2"/>
  <c r="G67" i="2"/>
  <c r="F67" i="2"/>
  <c r="N66" i="2"/>
  <c r="L66" i="2"/>
  <c r="F66" i="2"/>
  <c r="O65" i="2"/>
  <c r="N65" i="2"/>
  <c r="M65" i="2"/>
  <c r="L65" i="2"/>
  <c r="J65" i="2"/>
  <c r="G65" i="2"/>
  <c r="F65" i="2"/>
  <c r="O64" i="2"/>
  <c r="N64" i="2"/>
  <c r="M64" i="2"/>
  <c r="L64" i="2"/>
  <c r="J64" i="2"/>
  <c r="G64" i="2"/>
  <c r="F64" i="2"/>
  <c r="O63" i="2"/>
  <c r="N63" i="2"/>
  <c r="M63" i="2"/>
  <c r="J63" i="2"/>
  <c r="G63" i="2"/>
  <c r="F63" i="2"/>
  <c r="O62" i="2"/>
  <c r="N62" i="2"/>
  <c r="M62" i="2"/>
  <c r="L62" i="2"/>
  <c r="J62" i="2"/>
  <c r="G62" i="2"/>
  <c r="F62" i="2"/>
  <c r="O61" i="2"/>
  <c r="N61" i="2"/>
  <c r="M61" i="2"/>
  <c r="L61" i="2"/>
  <c r="J61" i="2"/>
  <c r="G61" i="2"/>
  <c r="F61" i="2"/>
  <c r="O60" i="2"/>
  <c r="N60" i="2"/>
  <c r="M60" i="2"/>
  <c r="J60" i="2"/>
  <c r="G60" i="2"/>
  <c r="F60" i="2"/>
  <c r="O59" i="2"/>
  <c r="N59" i="2"/>
  <c r="M59" i="2"/>
  <c r="J59" i="2"/>
  <c r="G59" i="2"/>
  <c r="F59" i="2"/>
  <c r="O58" i="2"/>
  <c r="N58" i="2"/>
  <c r="J58" i="2"/>
  <c r="G58" i="2"/>
  <c r="F58" i="2"/>
  <c r="O57" i="2"/>
  <c r="N57" i="2"/>
  <c r="M57" i="2"/>
  <c r="J57" i="2"/>
  <c r="G57" i="2"/>
  <c r="F57" i="2"/>
  <c r="O56" i="2"/>
  <c r="N56" i="2"/>
  <c r="M56" i="2"/>
  <c r="J56" i="2"/>
  <c r="G56" i="2"/>
  <c r="F56" i="2"/>
  <c r="O55" i="2"/>
  <c r="N55" i="2"/>
  <c r="M55" i="2"/>
  <c r="J55" i="2"/>
  <c r="G55" i="2"/>
  <c r="F55" i="2"/>
  <c r="O54" i="2"/>
  <c r="N54" i="2"/>
  <c r="M54" i="2"/>
  <c r="J54" i="2"/>
  <c r="G54" i="2"/>
  <c r="F54" i="2"/>
  <c r="O53" i="2"/>
  <c r="N53" i="2"/>
  <c r="F53" i="2"/>
  <c r="O52" i="2"/>
  <c r="N52" i="2"/>
  <c r="F52" i="2"/>
  <c r="N51" i="2"/>
  <c r="L51" i="2"/>
  <c r="F51" i="2"/>
  <c r="N50" i="2"/>
  <c r="L50" i="2"/>
  <c r="F50" i="2"/>
  <c r="O49" i="2"/>
  <c r="N49" i="2"/>
  <c r="L49" i="2"/>
  <c r="F49" i="2"/>
  <c r="O48" i="2"/>
  <c r="N48" i="2"/>
  <c r="M48" i="2"/>
  <c r="L48" i="2"/>
  <c r="J48" i="2"/>
  <c r="G48" i="2"/>
  <c r="F48" i="2"/>
  <c r="O47" i="2"/>
  <c r="N47" i="2"/>
  <c r="M47" i="2"/>
  <c r="L47" i="2"/>
  <c r="J47" i="2"/>
  <c r="G47" i="2"/>
  <c r="F47" i="2"/>
  <c r="N46" i="2"/>
  <c r="L46" i="2"/>
  <c r="N45" i="2"/>
  <c r="F45" i="2"/>
  <c r="O44" i="2"/>
  <c r="N44" i="2"/>
  <c r="M44" i="2"/>
  <c r="J44" i="2"/>
  <c r="G44" i="2"/>
  <c r="F44" i="2"/>
  <c r="O43" i="2"/>
  <c r="N43" i="2"/>
  <c r="M43" i="2"/>
  <c r="J43" i="2"/>
  <c r="G43" i="2"/>
  <c r="F43" i="2"/>
  <c r="N42" i="2"/>
  <c r="L42" i="2"/>
  <c r="F42" i="2"/>
  <c r="O41" i="2"/>
  <c r="N41" i="2"/>
  <c r="M41" i="2"/>
  <c r="J41" i="2"/>
  <c r="G41" i="2"/>
  <c r="F41" i="2"/>
  <c r="O40" i="2"/>
  <c r="N40" i="2"/>
  <c r="M40" i="2"/>
  <c r="L40" i="2"/>
  <c r="J40" i="2"/>
  <c r="G40" i="2"/>
  <c r="F40" i="2"/>
  <c r="O39" i="2"/>
  <c r="N39" i="2"/>
  <c r="M39" i="2"/>
  <c r="J39" i="2"/>
  <c r="G39" i="2"/>
  <c r="F39" i="2"/>
  <c r="O38" i="2"/>
  <c r="N38" i="2"/>
  <c r="M38" i="2"/>
  <c r="J38" i="2"/>
  <c r="G38" i="2"/>
  <c r="F38" i="2"/>
  <c r="O37" i="2"/>
  <c r="N37" i="2"/>
  <c r="M37" i="2"/>
  <c r="L37" i="2"/>
  <c r="J37" i="2"/>
  <c r="G37" i="2"/>
  <c r="F37" i="2"/>
  <c r="O36" i="2"/>
  <c r="N36" i="2"/>
  <c r="M36" i="2"/>
  <c r="J36" i="2"/>
  <c r="G36" i="2"/>
  <c r="F36" i="2"/>
  <c r="O35" i="2"/>
  <c r="N35" i="2"/>
  <c r="M35" i="2"/>
  <c r="J35" i="2"/>
  <c r="I35" i="2"/>
  <c r="G35" i="2"/>
  <c r="F35" i="2"/>
  <c r="O34" i="2"/>
  <c r="N34" i="2"/>
  <c r="F34" i="2"/>
  <c r="O33" i="2"/>
  <c r="N33" i="2"/>
  <c r="M33" i="2"/>
  <c r="L33" i="2"/>
  <c r="J33" i="2"/>
  <c r="G33" i="2"/>
  <c r="F33" i="2"/>
  <c r="O32" i="2"/>
  <c r="N32" i="2"/>
  <c r="M32" i="2"/>
  <c r="J32" i="2"/>
  <c r="G32" i="2"/>
  <c r="F32" i="2"/>
  <c r="O31" i="2"/>
  <c r="N31" i="2"/>
  <c r="M31" i="2"/>
  <c r="J31" i="2"/>
  <c r="G31" i="2"/>
  <c r="F31" i="2"/>
  <c r="O30" i="2"/>
  <c r="N30" i="2"/>
  <c r="M30" i="2"/>
  <c r="J30" i="2"/>
  <c r="G30" i="2"/>
  <c r="F30" i="2"/>
  <c r="O29" i="2"/>
  <c r="N29" i="2"/>
  <c r="M29" i="2"/>
  <c r="L29" i="2"/>
  <c r="J29" i="2"/>
  <c r="G29" i="2"/>
  <c r="F29" i="2"/>
  <c r="O28" i="2"/>
  <c r="N28" i="2"/>
  <c r="M28" i="2"/>
  <c r="J28" i="2"/>
  <c r="G28" i="2"/>
  <c r="O27" i="2"/>
  <c r="N27" i="2"/>
  <c r="M27" i="2"/>
  <c r="L27" i="2"/>
  <c r="J27" i="2"/>
  <c r="G27" i="2"/>
  <c r="F27" i="2"/>
  <c r="O26" i="2"/>
  <c r="N26" i="2"/>
  <c r="M26" i="2"/>
  <c r="J26" i="2"/>
  <c r="G26" i="2"/>
  <c r="F26" i="2"/>
  <c r="O25" i="2"/>
  <c r="N25" i="2"/>
  <c r="M25" i="2"/>
  <c r="J25" i="2"/>
  <c r="G25" i="2"/>
  <c r="F25" i="2"/>
  <c r="N24" i="2"/>
  <c r="I24" i="2"/>
  <c r="N23" i="2"/>
  <c r="I23" i="2"/>
  <c r="O22" i="2"/>
  <c r="N22" i="2"/>
  <c r="I22" i="2"/>
  <c r="O21" i="2"/>
  <c r="N21" i="2"/>
  <c r="M21" i="2"/>
  <c r="L21" i="2"/>
  <c r="I21" i="2"/>
  <c r="G21" i="2"/>
  <c r="M20" i="2"/>
  <c r="L20" i="2"/>
  <c r="J20" i="2"/>
  <c r="I20" i="2"/>
  <c r="N19" i="2"/>
  <c r="M19" i="2"/>
  <c r="L19" i="2"/>
  <c r="J19" i="2"/>
  <c r="G19" i="2"/>
  <c r="F19" i="2"/>
  <c r="N18" i="2"/>
  <c r="M18" i="2"/>
  <c r="J18" i="2"/>
  <c r="G18" i="2"/>
  <c r="F18" i="2"/>
  <c r="N17" i="2"/>
  <c r="M17" i="2"/>
  <c r="L17" i="2"/>
  <c r="J17" i="2"/>
  <c r="G17" i="2"/>
  <c r="F17" i="2"/>
  <c r="N16" i="2"/>
  <c r="M16" i="2"/>
  <c r="J16" i="2"/>
  <c r="G16" i="2"/>
  <c r="F16" i="2"/>
  <c r="O15" i="2"/>
  <c r="N15" i="2"/>
  <c r="M15" i="2"/>
  <c r="L15" i="2"/>
  <c r="J15" i="2"/>
  <c r="G15" i="2"/>
  <c r="F15" i="2"/>
  <c r="N14" i="2"/>
  <c r="F14" i="2"/>
  <c r="O13" i="2"/>
  <c r="N13" i="2"/>
  <c r="M13" i="2"/>
  <c r="L13" i="2"/>
  <c r="J13" i="2"/>
  <c r="G13" i="2"/>
  <c r="F13" i="2"/>
  <c r="O12" i="2"/>
  <c r="N12" i="2"/>
  <c r="M12" i="2"/>
  <c r="J12" i="2"/>
  <c r="G12" i="2"/>
  <c r="F12" i="2"/>
  <c r="O11" i="2"/>
  <c r="N11" i="2"/>
  <c r="M11" i="2"/>
  <c r="J11" i="2"/>
  <c r="G11" i="2"/>
  <c r="F11" i="2"/>
  <c r="O10" i="2"/>
  <c r="N10" i="2"/>
  <c r="M10" i="2"/>
  <c r="L10" i="2"/>
  <c r="J10" i="2"/>
  <c r="G10" i="2"/>
  <c r="F10" i="2"/>
  <c r="L9" i="2"/>
  <c r="G9" i="2"/>
  <c r="F9" i="2"/>
  <c r="O84" i="1"/>
  <c r="M128" i="1"/>
  <c r="N128" i="1"/>
  <c r="O128" i="1"/>
  <c r="J128" i="1"/>
  <c r="I128" i="1"/>
  <c r="O118" i="1"/>
  <c r="N118" i="1"/>
  <c r="N119" i="1"/>
  <c r="M118" i="1"/>
  <c r="J118" i="1"/>
  <c r="I118" i="1"/>
  <c r="I96" i="1"/>
  <c r="I97" i="1"/>
  <c r="L30" i="2" l="1"/>
  <c r="L41" i="2"/>
  <c r="L44" i="2"/>
  <c r="L73" i="2"/>
  <c r="L76" i="2"/>
  <c r="L11" i="2"/>
  <c r="L24" i="2"/>
  <c r="L31" i="2"/>
  <c r="L35" i="2"/>
  <c r="L54" i="2"/>
  <c r="L57" i="2"/>
  <c r="L70" i="2"/>
  <c r="L79" i="2"/>
  <c r="O79" i="2"/>
  <c r="L26" i="2"/>
  <c r="L36" i="2"/>
  <c r="L39" i="2"/>
  <c r="L43" i="2"/>
  <c r="L45" i="2"/>
  <c r="L55" i="2"/>
  <c r="L58" i="2"/>
  <c r="L60" i="2"/>
  <c r="L72" i="2"/>
  <c r="L12" i="2"/>
  <c r="L14" i="2"/>
  <c r="L16" i="2"/>
  <c r="L18" i="2"/>
  <c r="L22" i="2"/>
  <c r="L23" i="2"/>
  <c r="L25" i="2"/>
  <c r="L28" i="2"/>
  <c r="L32" i="2"/>
  <c r="L34" i="2"/>
  <c r="L38" i="2"/>
  <c r="L52" i="2"/>
  <c r="L53" i="2"/>
  <c r="L56" i="2"/>
  <c r="L59" i="2"/>
  <c r="L63" i="2"/>
  <c r="L67" i="2"/>
  <c r="L69" i="2"/>
  <c r="L71" i="2"/>
  <c r="I36" i="2"/>
  <c r="I38" i="2"/>
  <c r="I39" i="2"/>
  <c r="I40" i="2"/>
  <c r="I41" i="2"/>
  <c r="I37" i="2"/>
  <c r="M9" i="2"/>
  <c r="I54" i="2"/>
  <c r="I55" i="2"/>
  <c r="I56" i="2"/>
  <c r="I57" i="2"/>
  <c r="I58" i="2"/>
  <c r="I15" i="2"/>
  <c r="I25" i="2"/>
  <c r="I26" i="2"/>
  <c r="I27" i="2"/>
  <c r="I59" i="2"/>
  <c r="I60" i="2"/>
  <c r="I61" i="2"/>
  <c r="I62" i="2"/>
  <c r="I63" i="2"/>
  <c r="I64" i="2"/>
  <c r="I65" i="2"/>
  <c r="I69" i="2"/>
  <c r="I78" i="2"/>
  <c r="I47" i="2"/>
  <c r="I48" i="2"/>
  <c r="I67" i="2"/>
  <c r="I9" i="2"/>
  <c r="I52" i="2"/>
  <c r="I71" i="2"/>
  <c r="I72" i="2"/>
  <c r="I73" i="2"/>
  <c r="I74" i="2"/>
  <c r="I10" i="2"/>
  <c r="I11" i="2"/>
  <c r="I28" i="2"/>
  <c r="I29" i="2"/>
  <c r="I30" i="2"/>
  <c r="I42" i="2"/>
  <c r="I44" i="2"/>
  <c r="I49" i="2"/>
  <c r="I53" i="2"/>
  <c r="I66" i="2"/>
  <c r="I75" i="2"/>
  <c r="I76" i="2"/>
  <c r="N79" i="2"/>
  <c r="N9" i="2"/>
  <c r="O9" i="2"/>
  <c r="J79" i="2"/>
  <c r="J9" i="2"/>
  <c r="L162" i="2"/>
  <c r="F28" i="2"/>
  <c r="N9" i="1" l="1"/>
  <c r="L118" i="1" l="1"/>
  <c r="L128" i="1"/>
  <c r="F148" i="1" l="1"/>
  <c r="G148" i="1"/>
  <c r="I148" i="1"/>
  <c r="J148" i="1"/>
  <c r="M148" i="1"/>
  <c r="N148" i="1"/>
  <c r="N24" i="1" l="1"/>
  <c r="N23" i="1"/>
  <c r="N66" i="1"/>
  <c r="N67" i="1"/>
  <c r="N68" i="1"/>
  <c r="N69" i="1"/>
  <c r="N70" i="1"/>
  <c r="N48" i="1"/>
  <c r="N49" i="1"/>
  <c r="N50" i="1"/>
  <c r="N51" i="1"/>
  <c r="N52" i="1"/>
  <c r="N53" i="1"/>
  <c r="N47" i="1"/>
  <c r="N46" i="1"/>
  <c r="M84" i="1" l="1"/>
  <c r="N45" i="1" l="1"/>
  <c r="N44" i="1"/>
  <c r="N21" i="1"/>
  <c r="N22" i="1"/>
  <c r="G160" i="1"/>
  <c r="G161" i="1"/>
  <c r="G159" i="1"/>
  <c r="G158" i="1"/>
  <c r="G157" i="1"/>
  <c r="G156" i="1"/>
  <c r="G154" i="1"/>
  <c r="G155" i="1"/>
  <c r="G153" i="1"/>
  <c r="G152" i="1"/>
  <c r="G149" i="1"/>
  <c r="G150" i="1"/>
  <c r="G151" i="1"/>
  <c r="G147" i="1"/>
  <c r="G143" i="1"/>
  <c r="G144" i="1"/>
  <c r="G145" i="1"/>
  <c r="G146" i="1"/>
  <c r="G142" i="1"/>
  <c r="G141" i="1"/>
  <c r="G136" i="1"/>
  <c r="G137" i="1"/>
  <c r="G138" i="1"/>
  <c r="G139" i="1"/>
  <c r="G140" i="1"/>
  <c r="G135" i="1"/>
  <c r="G134" i="1"/>
  <c r="G132" i="1"/>
  <c r="G133" i="1"/>
  <c r="G131" i="1"/>
  <c r="G130" i="1"/>
  <c r="G122" i="1"/>
  <c r="G123" i="1"/>
  <c r="G124" i="1"/>
  <c r="G125" i="1"/>
  <c r="G126" i="1"/>
  <c r="G127" i="1"/>
  <c r="G129" i="1"/>
  <c r="G121" i="1"/>
  <c r="G120" i="1"/>
  <c r="G117" i="1"/>
  <c r="G119" i="1"/>
  <c r="G116" i="1"/>
  <c r="G113" i="1"/>
  <c r="G114" i="1"/>
  <c r="G115" i="1"/>
  <c r="G112" i="1"/>
  <c r="G111" i="1"/>
  <c r="G103" i="1"/>
  <c r="G104" i="1"/>
  <c r="G105" i="1"/>
  <c r="G106" i="1"/>
  <c r="G107" i="1"/>
  <c r="G108" i="1"/>
  <c r="G109" i="1"/>
  <c r="G110" i="1"/>
  <c r="G102" i="1"/>
  <c r="G101" i="1"/>
  <c r="G99" i="1"/>
  <c r="G98" i="1"/>
  <c r="G97" i="1"/>
  <c r="G96" i="1"/>
  <c r="G86" i="1"/>
  <c r="G87" i="1"/>
  <c r="G88" i="1"/>
  <c r="G89" i="1"/>
  <c r="G90" i="1"/>
  <c r="G94" i="1"/>
  <c r="G95" i="1"/>
  <c r="G85" i="1"/>
  <c r="G84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7" i="1"/>
  <c r="F126" i="1"/>
  <c r="F125" i="1"/>
  <c r="F124" i="1"/>
  <c r="F123" i="1"/>
  <c r="F122" i="1"/>
  <c r="F121" i="1"/>
  <c r="F120" i="1"/>
  <c r="F119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99" i="1"/>
  <c r="F98" i="1"/>
  <c r="F97" i="1"/>
  <c r="F96" i="1"/>
  <c r="F95" i="1"/>
  <c r="F94" i="1"/>
  <c r="F93" i="1"/>
  <c r="F92" i="1"/>
  <c r="F90" i="1"/>
  <c r="F89" i="1"/>
  <c r="F88" i="1"/>
  <c r="F87" i="1"/>
  <c r="F86" i="1"/>
  <c r="F85" i="1"/>
  <c r="F84" i="1"/>
  <c r="N14" i="1" l="1"/>
  <c r="J97" i="1" l="1"/>
  <c r="J99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9" i="1"/>
  <c r="J120" i="1"/>
  <c r="J121" i="1"/>
  <c r="J122" i="1"/>
  <c r="J123" i="1"/>
  <c r="J124" i="1"/>
  <c r="J125" i="1"/>
  <c r="J126" i="1"/>
  <c r="J127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9" i="1"/>
  <c r="J150" i="1"/>
  <c r="J151" i="1"/>
  <c r="J153" i="1"/>
  <c r="J154" i="1"/>
  <c r="J155" i="1"/>
  <c r="J157" i="1"/>
  <c r="J159" i="1"/>
  <c r="J160" i="1"/>
  <c r="J161" i="1"/>
  <c r="J86" i="1"/>
  <c r="J87" i="1"/>
  <c r="J88" i="1"/>
  <c r="J89" i="1"/>
  <c r="J90" i="1"/>
  <c r="J94" i="1"/>
  <c r="J95" i="1"/>
  <c r="J85" i="1"/>
  <c r="N161" i="1"/>
  <c r="M161" i="1"/>
  <c r="I161" i="1"/>
  <c r="N160" i="1"/>
  <c r="M160" i="1"/>
  <c r="I160" i="1"/>
  <c r="O159" i="1"/>
  <c r="N159" i="1"/>
  <c r="M159" i="1"/>
  <c r="I159" i="1"/>
  <c r="O158" i="1"/>
  <c r="N158" i="1"/>
  <c r="J158" i="1"/>
  <c r="N157" i="1"/>
  <c r="M157" i="1"/>
  <c r="I157" i="1"/>
  <c r="O155" i="1"/>
  <c r="N155" i="1"/>
  <c r="M155" i="1"/>
  <c r="I155" i="1"/>
  <c r="O154" i="1"/>
  <c r="N154" i="1"/>
  <c r="M154" i="1"/>
  <c r="I154" i="1"/>
  <c r="O153" i="1"/>
  <c r="N153" i="1"/>
  <c r="M153" i="1"/>
  <c r="I153" i="1"/>
  <c r="O152" i="1"/>
  <c r="N152" i="1"/>
  <c r="M152" i="1"/>
  <c r="O151" i="1"/>
  <c r="N151" i="1"/>
  <c r="M151" i="1"/>
  <c r="I151" i="1"/>
  <c r="O150" i="1"/>
  <c r="N150" i="1"/>
  <c r="M150" i="1"/>
  <c r="I150" i="1"/>
  <c r="O149" i="1"/>
  <c r="N149" i="1"/>
  <c r="M149" i="1"/>
  <c r="I149" i="1"/>
  <c r="O147" i="1"/>
  <c r="N147" i="1"/>
  <c r="M147" i="1"/>
  <c r="I147" i="1"/>
  <c r="O146" i="1"/>
  <c r="N146" i="1"/>
  <c r="M146" i="1"/>
  <c r="I146" i="1"/>
  <c r="O145" i="1"/>
  <c r="N145" i="1"/>
  <c r="M145" i="1"/>
  <c r="I145" i="1"/>
  <c r="O144" i="1"/>
  <c r="N144" i="1"/>
  <c r="M144" i="1"/>
  <c r="I144" i="1"/>
  <c r="O143" i="1"/>
  <c r="N143" i="1"/>
  <c r="M143" i="1"/>
  <c r="I143" i="1"/>
  <c r="O142" i="1"/>
  <c r="N142" i="1"/>
  <c r="M142" i="1"/>
  <c r="I142" i="1"/>
  <c r="O141" i="1"/>
  <c r="N141" i="1"/>
  <c r="M141" i="1"/>
  <c r="I141" i="1"/>
  <c r="O140" i="1"/>
  <c r="N140" i="1"/>
  <c r="M140" i="1"/>
  <c r="I140" i="1"/>
  <c r="O139" i="1"/>
  <c r="N139" i="1"/>
  <c r="M139" i="1"/>
  <c r="I139" i="1"/>
  <c r="O138" i="1"/>
  <c r="N138" i="1"/>
  <c r="M138" i="1"/>
  <c r="I138" i="1"/>
  <c r="O137" i="1"/>
  <c r="N137" i="1"/>
  <c r="M137" i="1"/>
  <c r="I137" i="1"/>
  <c r="O136" i="1"/>
  <c r="N136" i="1"/>
  <c r="M136" i="1"/>
  <c r="I136" i="1"/>
  <c r="O135" i="1"/>
  <c r="N135" i="1"/>
  <c r="M135" i="1"/>
  <c r="I135" i="1"/>
  <c r="O134" i="1"/>
  <c r="N134" i="1"/>
  <c r="M134" i="1"/>
  <c r="I134" i="1"/>
  <c r="O133" i="1"/>
  <c r="N133" i="1"/>
  <c r="M133" i="1"/>
  <c r="I133" i="1"/>
  <c r="O132" i="1"/>
  <c r="N132" i="1"/>
  <c r="M132" i="1"/>
  <c r="I132" i="1"/>
  <c r="O131" i="1"/>
  <c r="N131" i="1"/>
  <c r="M131" i="1"/>
  <c r="I131" i="1"/>
  <c r="O130" i="1"/>
  <c r="N130" i="1"/>
  <c r="M130" i="1"/>
  <c r="O129" i="1"/>
  <c r="N129" i="1"/>
  <c r="M129" i="1"/>
  <c r="O127" i="1"/>
  <c r="N127" i="1"/>
  <c r="M127" i="1"/>
  <c r="I127" i="1"/>
  <c r="O126" i="1"/>
  <c r="N126" i="1"/>
  <c r="M126" i="1"/>
  <c r="I126" i="1"/>
  <c r="O125" i="1"/>
  <c r="N125" i="1"/>
  <c r="M125" i="1"/>
  <c r="I125" i="1"/>
  <c r="O124" i="1"/>
  <c r="N124" i="1"/>
  <c r="M124" i="1"/>
  <c r="I124" i="1"/>
  <c r="O123" i="1"/>
  <c r="N123" i="1"/>
  <c r="M123" i="1"/>
  <c r="I123" i="1"/>
  <c r="O122" i="1"/>
  <c r="N122" i="1"/>
  <c r="M122" i="1"/>
  <c r="I122" i="1"/>
  <c r="O121" i="1"/>
  <c r="N121" i="1"/>
  <c r="M121" i="1"/>
  <c r="I121" i="1"/>
  <c r="O120" i="1"/>
  <c r="N120" i="1"/>
  <c r="M120" i="1"/>
  <c r="I120" i="1"/>
  <c r="O119" i="1"/>
  <c r="M119" i="1"/>
  <c r="I119" i="1"/>
  <c r="O117" i="1"/>
  <c r="N117" i="1"/>
  <c r="M117" i="1"/>
  <c r="I117" i="1"/>
  <c r="O116" i="1"/>
  <c r="N116" i="1"/>
  <c r="M116" i="1"/>
  <c r="I116" i="1"/>
  <c r="O115" i="1"/>
  <c r="N115" i="1"/>
  <c r="M115" i="1"/>
  <c r="I115" i="1"/>
  <c r="N114" i="1"/>
  <c r="M114" i="1"/>
  <c r="I114" i="1"/>
  <c r="N113" i="1"/>
  <c r="M113" i="1"/>
  <c r="I113" i="1"/>
  <c r="N112" i="1"/>
  <c r="M112" i="1"/>
  <c r="I112" i="1"/>
  <c r="O111" i="1"/>
  <c r="N111" i="1"/>
  <c r="M111" i="1"/>
  <c r="I111" i="1"/>
  <c r="O110" i="1"/>
  <c r="N110" i="1"/>
  <c r="M110" i="1"/>
  <c r="I110" i="1"/>
  <c r="N109" i="1"/>
  <c r="M109" i="1"/>
  <c r="I109" i="1"/>
  <c r="O108" i="1"/>
  <c r="N108" i="1"/>
  <c r="M108" i="1"/>
  <c r="I108" i="1"/>
  <c r="N107" i="1"/>
  <c r="M107" i="1"/>
  <c r="I107" i="1"/>
  <c r="O106" i="1"/>
  <c r="N106" i="1"/>
  <c r="M106" i="1"/>
  <c r="I106" i="1"/>
  <c r="O105" i="1"/>
  <c r="N105" i="1"/>
  <c r="M105" i="1"/>
  <c r="I105" i="1"/>
  <c r="O104" i="1"/>
  <c r="N104" i="1"/>
  <c r="M104" i="1"/>
  <c r="I104" i="1"/>
  <c r="O103" i="1"/>
  <c r="N103" i="1"/>
  <c r="M103" i="1"/>
  <c r="I103" i="1"/>
  <c r="O102" i="1"/>
  <c r="N102" i="1"/>
  <c r="M102" i="1"/>
  <c r="I102" i="1"/>
  <c r="O101" i="1"/>
  <c r="N101" i="1"/>
  <c r="M101" i="1"/>
  <c r="I101" i="1"/>
  <c r="O99" i="1"/>
  <c r="N99" i="1"/>
  <c r="M99" i="1"/>
  <c r="I99" i="1"/>
  <c r="O98" i="1"/>
  <c r="N98" i="1"/>
  <c r="M98" i="1"/>
  <c r="O97" i="1"/>
  <c r="N97" i="1"/>
  <c r="M97" i="1"/>
  <c r="O96" i="1"/>
  <c r="N96" i="1"/>
  <c r="J96" i="1"/>
  <c r="O95" i="1"/>
  <c r="N95" i="1"/>
  <c r="M95" i="1"/>
  <c r="I95" i="1"/>
  <c r="N94" i="1"/>
  <c r="I94" i="1"/>
  <c r="N93" i="1"/>
  <c r="M93" i="1"/>
  <c r="I93" i="1"/>
  <c r="N92" i="1"/>
  <c r="I92" i="1"/>
  <c r="O90" i="1"/>
  <c r="N90" i="1"/>
  <c r="M90" i="1"/>
  <c r="I90" i="1"/>
  <c r="O89" i="1"/>
  <c r="N89" i="1"/>
  <c r="M89" i="1"/>
  <c r="I89" i="1"/>
  <c r="O88" i="1"/>
  <c r="N88" i="1"/>
  <c r="M88" i="1"/>
  <c r="I88" i="1"/>
  <c r="O87" i="1"/>
  <c r="N87" i="1"/>
  <c r="M87" i="1"/>
  <c r="I87" i="1"/>
  <c r="O86" i="1"/>
  <c r="N86" i="1"/>
  <c r="M86" i="1"/>
  <c r="I86" i="1"/>
  <c r="O85" i="1"/>
  <c r="N85" i="1"/>
  <c r="M85" i="1"/>
  <c r="I85" i="1"/>
  <c r="N79" i="1"/>
  <c r="N78" i="1"/>
  <c r="N77" i="1"/>
  <c r="N76" i="1"/>
  <c r="N75" i="1"/>
  <c r="N74" i="1"/>
  <c r="N73" i="1"/>
  <c r="N72" i="1"/>
  <c r="N71" i="1"/>
  <c r="N65" i="1"/>
  <c r="N64" i="1"/>
  <c r="N61" i="1"/>
  <c r="N60" i="1"/>
  <c r="N59" i="1"/>
  <c r="N58" i="1"/>
  <c r="N57" i="1"/>
  <c r="N56" i="1"/>
  <c r="N55" i="1"/>
  <c r="N5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19" i="1"/>
  <c r="N18" i="1"/>
  <c r="N17" i="1"/>
  <c r="N16" i="1"/>
  <c r="N15" i="1"/>
  <c r="N13" i="1"/>
  <c r="N12" i="1"/>
  <c r="N11" i="1"/>
  <c r="N10" i="1"/>
  <c r="N156" i="1" l="1"/>
  <c r="I98" i="1"/>
  <c r="J152" i="1"/>
  <c r="M156" i="1"/>
  <c r="L148" i="1"/>
  <c r="J130" i="1"/>
  <c r="J156" i="1"/>
  <c r="J98" i="1"/>
  <c r="I152" i="1"/>
  <c r="N63" i="1"/>
  <c r="I130" i="1"/>
  <c r="I156" i="1"/>
  <c r="M96" i="1"/>
  <c r="M158" i="1"/>
  <c r="J162" i="1"/>
  <c r="I158" i="1"/>
  <c r="L84" i="1" l="1"/>
  <c r="L123" i="1"/>
  <c r="L98" i="1"/>
  <c r="L90" i="1"/>
  <c r="L160" i="1"/>
  <c r="L141" i="1"/>
  <c r="L133" i="1"/>
  <c r="L108" i="1"/>
  <c r="L153" i="1"/>
  <c r="L137" i="1"/>
  <c r="L107" i="1"/>
  <c r="L145" i="1"/>
  <c r="L86" i="1"/>
  <c r="L127" i="1"/>
  <c r="L119" i="1"/>
  <c r="L144" i="1"/>
  <c r="L136" i="1"/>
  <c r="L85" i="1"/>
  <c r="O162" i="1"/>
  <c r="L159" i="1"/>
  <c r="L95" i="1"/>
  <c r="L151" i="1"/>
  <c r="L122" i="1"/>
  <c r="L106" i="1"/>
  <c r="L94" i="1"/>
  <c r="L101" i="1"/>
  <c r="L147" i="1"/>
  <c r="L139" i="1"/>
  <c r="L131" i="1"/>
  <c r="L115" i="1"/>
  <c r="L88" i="1"/>
  <c r="L156" i="1"/>
  <c r="N162" i="1"/>
  <c r="L155" i="1"/>
  <c r="L150" i="1"/>
  <c r="L125" i="1"/>
  <c r="L121" i="1"/>
  <c r="L111" i="1"/>
  <c r="L105" i="1"/>
  <c r="L92" i="1"/>
  <c r="L99" i="1"/>
  <c r="L102" i="1"/>
  <c r="L97" i="1"/>
  <c r="L158" i="1"/>
  <c r="L103" i="1"/>
  <c r="L140" i="1"/>
  <c r="L132" i="1"/>
  <c r="L116" i="1"/>
  <c r="L89" i="1"/>
  <c r="L129" i="1"/>
  <c r="L161" i="1"/>
  <c r="L126" i="1"/>
  <c r="L112" i="1"/>
  <c r="L96" i="1"/>
  <c r="L113" i="1"/>
  <c r="L143" i="1"/>
  <c r="L135" i="1"/>
  <c r="L146" i="1"/>
  <c r="L142" i="1"/>
  <c r="L138" i="1"/>
  <c r="L134" i="1"/>
  <c r="L130" i="1"/>
  <c r="L109" i="1"/>
  <c r="L93" i="1"/>
  <c r="L87" i="1"/>
  <c r="L152" i="1"/>
  <c r="L117" i="1"/>
  <c r="L154" i="1"/>
  <c r="L149" i="1"/>
  <c r="L124" i="1"/>
  <c r="L120" i="1"/>
  <c r="L110" i="1"/>
  <c r="L104" i="1"/>
  <c r="L157" i="1"/>
  <c r="L114" i="1"/>
  <c r="N62" i="1"/>
  <c r="I162" i="1"/>
  <c r="M162" i="1"/>
  <c r="L162" i="1" l="1"/>
</calcChain>
</file>

<file path=xl/sharedStrings.xml><?xml version="1.0" encoding="utf-8"?>
<sst xmlns="http://schemas.openxmlformats.org/spreadsheetml/2006/main" count="1006" uniqueCount="498">
  <si>
    <t>Отчет</t>
  </si>
  <si>
    <t xml:space="preserve">об исполнении республиканского бюджета </t>
  </si>
  <si>
    <t>Кабардино-Балкарской Республики</t>
  </si>
  <si>
    <t>(тыс.рублей)</t>
  </si>
  <si>
    <t>Наименование показателей</t>
  </si>
  <si>
    <t>Код бюджетной классификации</t>
  </si>
  <si>
    <t>прирост/сокращение к прошлому году, тыс.рублей</t>
  </si>
  <si>
    <t>тыс.рублей</t>
  </si>
  <si>
    <t>доля в общих ассигнованиях</t>
  </si>
  <si>
    <t>в % к годовому плану</t>
  </si>
  <si>
    <t>НАЛОГОВЫЕ И НЕНАЛОГОВЫЕ ДОХОДЫ</t>
  </si>
  <si>
    <t>000 1 00 00000 00 0000 000</t>
  </si>
  <si>
    <t>НАЛОГОВЫЕ ДОХОДЫ</t>
  </si>
  <si>
    <t>Налог на прибыль организаций</t>
  </si>
  <si>
    <t>000 1 01 01000 00 0000 110</t>
  </si>
  <si>
    <t>Налог на прибыль организаций, зачисляемый в бюджеты бюджетной системы Российской Федерации по соответствующим ставкам</t>
  </si>
  <si>
    <t xml:space="preserve">000 1 01 01010 00 0000 110 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</si>
  <si>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</si>
  <si>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000 1 01 01012 02 0000 110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</si>
  <si>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</si>
  <si>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</si>
  <si>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</si>
  <si>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</si>
  <si>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</si>
  <si>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</si>
  <si>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</si>
  <si>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</si>
  <si>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</si>
  <si>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</si>
  <si>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</si>
  <si>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</si>
  <si>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</si>
  <si>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000 1 03 02000 01 0000110</t>
  </si>
  <si>
    <t>Акцизы на алкогольную продукцию</t>
  </si>
  <si>
    <t>000  1  03 21000  00  0000  000</t>
  </si>
  <si>
    <t>Доходы от уплаты акцизов на ГСМ (УФК Смоленской области)</t>
  </si>
  <si>
    <t>000  1  03  31000  00  0000  000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</si>
  <si>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</si>
  <si>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</si>
  <si>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</si>
  <si>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</si>
  <si>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</si>
  <si>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000 1 05 01010 01 0000 110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</si>
  <si>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</si>
  <si>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</si>
  <si>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</si>
  <si>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</si>
  <si>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сельскохозяйственный налог</t>
  </si>
  <si>
    <t>Налог на профессиональный доход</t>
  </si>
  <si>
    <t>Налоги на имущество</t>
  </si>
  <si>
    <t>000 1 06 00000 00 0000 000</t>
  </si>
  <si>
    <t>Налог на имущество организаций</t>
  </si>
  <si>
    <t>000 1 06 02000 02 0000 110</t>
  </si>
  <si>
    <t>Транспортный налог</t>
  </si>
  <si>
    <t>000 1 06 04000 02 0000 110</t>
  </si>
  <si>
    <t>Налог на игорный бизнес</t>
  </si>
  <si>
    <t>000 1 06 05000 02 0000 110</t>
  </si>
  <si>
    <t>Налоги, сборы и регулярные платежи за пользование природными ресурсами</t>
  </si>
  <si>
    <t>000 1 07 00000 00 0000 000</t>
  </si>
  <si>
    <t>Налог на добычу полезных ископаемых</t>
  </si>
  <si>
    <t>000 1 07 01000 01 0000 110</t>
  </si>
  <si>
    <t>Регулярные платежи за добычу полезных ископаемых (роялти) при выполнении соглашений о разделе продукции</t>
  </si>
  <si>
    <t>000 1 07 02000 01 0000 110</t>
  </si>
  <si>
    <t>Сборы за пользование объектами животного мира и за пользование объектами водных биологических ресурсов</t>
  </si>
  <si>
    <t>000 1 07 04000 01 0000 110</t>
  </si>
  <si>
    <t>Государственная пошлина</t>
  </si>
  <si>
    <t>000 1 08 00000 00 0000 000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</si>
  <si>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</si>
  <si>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</si>
  <si>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</si>
  <si>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</si>
  <si>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</si>
  <si>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</si>
  <si>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000 1 09 04000 00 0000 110</t>
  </si>
  <si>
    <t>Прочие налоги и сборы (по отмененным налогам и сборам субъектов Российской Федерации)</t>
  </si>
  <si>
    <t>000 1 09 06000 02 0000 110</t>
  </si>
  <si>
    <t xml:space="preserve"> НЕНАЛОГОВЫЕ ДОХОДЫ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</si>
  <si>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</si>
  <si>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</si>
  <si>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Платежи при пользовании природными ресурсами</t>
  </si>
  <si>
    <t>000 1 12 00000 00 0000 000</t>
  </si>
  <si>
    <t>Доходы от оказания платных услуг (работ) и компенсации затрат государства</t>
  </si>
  <si>
    <t>000 1 13 00000 00 0000 000</t>
  </si>
  <si>
    <t>Доходы от продажи материальных и нематериальных активов</t>
  </si>
  <si>
    <t>000 1 14 00000 00 0000 000</t>
  </si>
  <si>
    <t>Административные платежи и сборы</t>
  </si>
  <si>
    <t>000 1 15 00000 00 0000 000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</si>
  <si>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</si>
  <si>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</si>
  <si>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</si>
  <si>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</si>
  <si>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</si>
  <si>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</si>
  <si>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</si>
  <si>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</si>
  <si>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</si>
  <si>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</si>
  <si>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</si>
  <si>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000 2 02 15001 02 0000 150</t>
  </si>
  <si>
    <t>Дотации бюджетам субъектов Российской Федерации на поддержку мер по обеспечению сбалансированности бюджетов</t>
  </si>
  <si>
    <t>000 2 02 15002 00 0000 150</t>
  </si>
  <si>
    <t>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</t>
  </si>
  <si>
    <t>000 2 02 15009 02 0000 150</t>
  </si>
  <si>
    <t>Субсидии бюджетам бюджетной системы  Российской Федерации (межбюджетные субсидии)</t>
  </si>
  <si>
    <t>000 2 02 20000 00 0000 150</t>
  </si>
  <si>
    <t>Субвенции бюджетам бюджетной системы Российской Федерации</t>
  </si>
  <si>
    <t>000 2 02 30000 00 0000 150</t>
  </si>
  <si>
    <t>Иные межбюджетные трансферты</t>
  </si>
  <si>
    <t>000 2 02 40000 00 0000 150</t>
  </si>
  <si>
    <t>Безвозмездные поступления от государственных (муниципальных) организаций</t>
  </si>
  <si>
    <t>000 2 03 00000 00 0000 000</t>
  </si>
  <si>
    <t>Поступления от денежных пожертвований, предоставляемых негосударственными организациями получателям средств бюджетов субъектов Российской Федерации</t>
  </si>
  <si>
    <t>000 2 04 00000 00 0000 000</t>
  </si>
  <si>
    <t>Прочие безвозмездные поступления</t>
  </si>
  <si>
    <t>000 2 07 00000 00 0000 000</t>
  </si>
  <si>
    <t>Доходы бюджетов бюджетной системы Российской Федерации от возврата 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</si>
  <si>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</si>
  <si>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</si>
  <si>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</si>
  <si>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ВСЕГО ДОХОДОВ</t>
  </si>
  <si>
    <t>РАСХОДЫ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</si>
  <si>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</si>
  <si>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</si>
  <si>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</si>
  <si>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</si>
  <si>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</si>
  <si>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</si>
  <si>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</si>
  <si>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</si>
  <si>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</si>
  <si>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</si>
  <si>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</si>
  <si>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</si>
  <si>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</si>
  <si>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</si>
  <si>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Фундаментальные исследования</t>
  </si>
  <si>
    <t>0110</t>
  </si>
  <si>
    <t>Резервные фонды</t>
  </si>
  <si>
    <t>0111</t>
  </si>
  <si>
    <t>Прикладные научные исследования в области общегосударственных вопросов</t>
  </si>
  <si>
    <t>0112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</si>
  <si>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</si>
  <si>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</si>
  <si>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</si>
  <si>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</si>
  <si>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</si>
  <si>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</si>
  <si>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</si>
  <si>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</si>
  <si>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Обеспечение пожарной безопасности</t>
  </si>
  <si>
    <t>0310</t>
  </si>
  <si>
    <t>Миграционная политика</t>
  </si>
  <si>
    <t>0311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</si>
  <si>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</si>
  <si>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</si>
  <si>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</si>
  <si>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</si>
  <si>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</si>
  <si>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</si>
  <si>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</si>
  <si>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</si>
  <si>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</si>
  <si>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</si>
  <si>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</si>
  <si>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</si>
  <si>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</si>
  <si>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</si>
  <si>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</si>
  <si>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</si>
  <si>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</si>
  <si>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</si>
  <si>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</si>
  <si>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</si>
  <si>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</si>
  <si>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</si>
  <si>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</si>
  <si>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</si>
  <si>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</si>
  <si>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</si>
  <si>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</si>
  <si>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</si>
  <si>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</si>
  <si>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</si>
  <si>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</si>
  <si>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</si>
  <si>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</si>
  <si>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</si>
  <si>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</si>
  <si>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</si>
  <si>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</si>
  <si>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</si>
  <si>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</si>
  <si>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</si>
  <si>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</si>
  <si>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</si>
  <si>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</si>
  <si>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</si>
  <si>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Среднее профессиональное образование</t>
  </si>
  <si>
    <t>0704</t>
  </si>
  <si>
    <t>Профессиональная подготовка, переподготовка и повышение квалификации</t>
  </si>
  <si>
    <t>0705</t>
  </si>
  <si>
    <t>Высшее образование</t>
  </si>
  <si>
    <t>0706</t>
  </si>
  <si>
    <t>Молодежная политика</t>
  </si>
  <si>
    <t>0707</t>
  </si>
  <si>
    <t>Другие вопросы в области образования</t>
  </si>
  <si>
    <t>0709</t>
  </si>
  <si>
    <t>Культура и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</si>
  <si>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</si>
  <si>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</si>
  <si>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</si>
  <si>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</si>
  <si>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</si>
  <si>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</si>
  <si>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</si>
  <si>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Здравоохранение</t>
  </si>
  <si>
    <t>0900</t>
  </si>
  <si>
    <t>Стационарная медицинская помощь</t>
  </si>
  <si>
    <t>0901</t>
  </si>
  <si>
    <t>Амбулаторная помощь</t>
  </si>
  <si>
    <t>0902</t>
  </si>
  <si>
    <t>Скорая медицинская помощь</t>
  </si>
  <si>
    <t>0904</t>
  </si>
  <si>
    <t>Санаторно-оздоровительная помощь</t>
  </si>
  <si>
    <t>0905</t>
  </si>
  <si>
    <t>Заготовка, переработка, хранение и обеспечение безопасности донорской крови и её компонентов</t>
  </si>
  <si>
    <t>0906</t>
  </si>
  <si>
    <t xml:space="preserve">Другие вопросы в области здравоохранения </t>
  </si>
  <si>
    <t>0909</t>
  </si>
  <si>
    <t>Социальная политика</t>
  </si>
  <si>
    <t>1000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</si>
  <si>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</si>
  <si>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</si>
  <si>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</si>
  <si>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</si>
  <si>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</si>
  <si>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</si>
  <si>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</si>
  <si>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</si>
  <si>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</si>
  <si>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</si>
  <si>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</si>
  <si>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</si>
  <si>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</si>
  <si>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</si>
  <si>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</si>
  <si>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</si>
  <si>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</si>
  <si>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</si>
  <si>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</si>
  <si>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</si>
  <si>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</si>
  <si>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</si>
  <si>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Телевидение и радиовещание</t>
  </si>
  <si>
    <t>1201</t>
  </si>
  <si>
    <t>Периодическая печать и издательства</t>
  </si>
  <si>
    <t>1202</t>
  </si>
  <si>
    <t>Другие вопросы в области средств массовой информации</t>
  </si>
  <si>
    <t>1204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</si>
  <si>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</si>
  <si>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</si>
  <si>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</si>
  <si>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</si>
  <si>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бюджетной системы Российской Федерации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</si>
  <si>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</si>
  <si>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</si>
  <si>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</si>
  <si>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</si>
  <si>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</si>
  <si>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</si>
  <si>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</si>
  <si>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ВСЕГО РАСХОДОВ</t>
  </si>
  <si>
    <t>9600</t>
  </si>
  <si>
    <t>Результат исполнения бюджета (дефицит «-», профицит «+»)</t>
  </si>
  <si>
    <t>7900</t>
  </si>
  <si>
    <t>ИСТОЧНИКИ ФИНАНСИРОВАНИЯ  ДЕФИЦИТА БЮДЖЕТА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</si>
  <si>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</si>
  <si>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</si>
  <si>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 БЮДЖЕТОВ</t>
  </si>
  <si>
    <t>000 01 00 00 00 00 0000 000</t>
  </si>
  <si>
    <t>Кредиты кредитных организаций в валюте  Российской Федерации</t>
  </si>
  <si>
    <t>000 01 02 00 00 00 0000 000</t>
  </si>
  <si>
    <t>Получение кредитов от кредитных организаций в  валюте Российской Федерации</t>
  </si>
  <si>
    <t>000 01 02 00 00 00 0000 700</t>
  </si>
  <si>
    <t>Погашение кредитов, предоставленных кредитными  организациями в валюте Российской Федерации</t>
  </si>
  <si>
    <t>000 01 02 00 00 00 0000 800</t>
  </si>
  <si>
    <t>Бюджетные кредиты от других бюджетов бюджетной  системы Российской Федерации</t>
  </si>
  <si>
    <t>000 01 03 00 00 00 0000 000</t>
  </si>
  <si>
    <t>Получение бюджетных кредитов от других  бюджетов бюджетной системы Российской  Федерации в валюте Российской Федерации</t>
  </si>
  <si>
    <t>000 01 03 01 00 00 0000 700</t>
  </si>
  <si>
    <t>Погашение бюджетных кредитов, полученных от  других бюджетов бюджетной системы Российской  Федерации в валюте Российской Федерации</t>
  </si>
  <si>
    <t>000 01 03 01 00 00 0000 800</t>
  </si>
  <si>
    <t>Иные источники внутреннего финансирования  дефицитов бюджетов</t>
  </si>
  <si>
    <t>000 01 06 00 00 00 0000 000</t>
  </si>
  <si>
    <t>Средства от продажи акций и иных форм участия  в капитале, находящихся в государственной и  муниципальной собственности</t>
  </si>
  <si>
    <t>000 01 06 01 00 00 0000 630</t>
  </si>
  <si>
    <t>Возврат бюджетных кредитов, предоставленных  внутри страны в валюте Российской Федерации</t>
  </si>
  <si>
    <t>000 01 06 05 00 00 0000 600</t>
  </si>
  <si>
    <t>Предоставление бюджетных кредитов внутри  страны в валюте Российской Федерации</t>
  </si>
  <si>
    <t>000 01 06 05 00 00 0000 500</t>
  </si>
  <si>
    <t>Операции по управлению остатками средств на единых счетах бюджетов</t>
  </si>
  <si>
    <t>000 01 06 10 02 00 0000 500</t>
  </si>
  <si>
    <t>Изменение остатков средств на счетах по учету 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</si>
  <si>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</si>
  <si>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</si>
  <si>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</si>
  <si>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</si>
  <si>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</si>
  <si>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000 1 05 06000 01 0000 110</t>
  </si>
  <si>
    <t>Налог на прибыль организаций, зачислявшийся до 1 января 2005 года в местные бюджеты</t>
  </si>
  <si>
    <t>000 1 09 01000 00 0000 110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</si>
  <si>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</si>
  <si>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000 1 01 01014 02 0000 110</t>
  </si>
  <si>
    <t>000 1 05 03000 00 0001 110</t>
  </si>
  <si>
    <t>Дотации (гранты) бюджетам субъектов Российской Федерации за достижение показателей деятельности органов исполнительной власти субъектов Российской Федерации</t>
  </si>
  <si>
    <t>000 2 02 15549 02 0000 150</t>
  </si>
  <si>
    <t>Дотации бюджетам субъектов Российской Федерации на поддержку мер по обеспечению сбалансированности бюджетов на финансовое обеспечение мероприятий по борьбе с новой коронавирусной инфекцией (COVID-19)</t>
  </si>
  <si>
    <t>000 2 02.15844 02 0000 150</t>
  </si>
  <si>
    <t>Государственная пошлина по делам, рассматриваемым Конституционным Судом Российской Федерации и конституционными (уставными) судами субъектов Российской Федерации</t>
  </si>
  <si>
    <t>000 1 08 02000 01 0000 000</t>
  </si>
  <si>
    <t>Платежи за пользование природными ресурсами</t>
  </si>
  <si>
    <t>000 1 09 03000 00 0000 110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</si>
  <si>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</si>
  <si>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</si>
  <si>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перешедшими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</si>
  <si>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>000 1 01 02090 01 00000 110</t>
  </si>
  <si>
    <t>-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</si>
  <si>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превышающей 650 000 рублей)</t>
  </si>
  <si>
    <t>000 1 01 0210 01 00000 110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</si>
  <si>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перешедшими на особый порядок уплаты на основании подачи в налоговый орган соответствующего уведомления (в части суммы налога, превышающей 650 000 рублей)</t>
  </si>
  <si>
    <t>000 1 01 0211 01 00000 110</t>
  </si>
  <si>
    <t>000 1 08 05000 01 0000 110</t>
  </si>
  <si>
    <t>Государственная пошлина за государственную регистрацию актов гражданского состояния и другие юридически значимые действия, совершаемые органами записи актов гражданского состояния и иными уполномоченными органами (за исключением консульских учреждений Российской Федерации)</t>
  </si>
  <si>
    <t>Дотации бюджетам на премирование победителей Всероссийского конкурса "Лучшая муниципальная практика"</t>
  </si>
  <si>
    <t>000 2 02 15399 00 0000 150</t>
  </si>
  <si>
    <t>000 1 01 02050 01 00000 110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</si>
  <si>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</si>
  <si>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>Международные отношения и международное сотрудничество</t>
  </si>
  <si>
    <t>0108</t>
  </si>
  <si>
    <t>Годовой план утвержденный 2024 год</t>
  </si>
  <si>
    <t>Исполнено за 2024 год</t>
  </si>
  <si>
    <t>Годовой план 2025 утвержденный</t>
  </si>
  <si>
    <t>темп роста к 2024 году</t>
  </si>
  <si>
    <t>Годовой план 2024 год (уточненная роспись)</t>
  </si>
  <si>
    <t>Прирост/сокращение к прошлому году, тысрублей</t>
  </si>
  <si>
    <t>2 889 885,1</t>
  </si>
  <si>
    <t>240 868,0</t>
  </si>
  <si>
    <t>171 524,1</t>
  </si>
  <si>
    <t>74 700,2</t>
  </si>
  <si>
    <t>300 956,3</t>
  </si>
  <si>
    <t>180 311,0</t>
  </si>
  <si>
    <t>180 277,9</t>
  </si>
  <si>
    <t>4 448,8</t>
  </si>
  <si>
    <t>3 000,0</t>
  </si>
  <si>
    <t>12 880,0</t>
  </si>
  <si>
    <t>2 900,0</t>
  </si>
  <si>
    <t>1 718 018,8</t>
  </si>
  <si>
    <t>2 825 310,4</t>
  </si>
  <si>
    <t>239 348,3</t>
  </si>
  <si>
    <t>170 511,5</t>
  </si>
  <si>
    <t>74 382,1</t>
  </si>
  <si>
    <t>298 834,5</t>
  </si>
  <si>
    <t>177 760,8</t>
  </si>
  <si>
    <t>176 945,1</t>
  </si>
  <si>
    <t>2 999,9</t>
  </si>
  <si>
    <t>0,0</t>
  </si>
  <si>
    <t>1 677 179,4</t>
  </si>
  <si>
    <t>390 372,0</t>
  </si>
  <si>
    <t>387 737,2</t>
  </si>
  <si>
    <t>482 866,8</t>
  </si>
  <si>
    <t>479 599,2</t>
  </si>
  <si>
    <t>482 252,8</t>
  </si>
  <si>
    <t>478 994,6</t>
  </si>
  <si>
    <t>614,0</t>
  </si>
  <si>
    <t>604,6</t>
  </si>
  <si>
    <t>12 035 134,8</t>
  </si>
  <si>
    <t>11 612 126,1</t>
  </si>
  <si>
    <t>344 825,2</t>
  </si>
  <si>
    <t>339 573,5</t>
  </si>
  <si>
    <t>3 322,2</t>
  </si>
  <si>
    <t>3 321,8</t>
  </si>
  <si>
    <t>3 293 277,2</t>
  </si>
  <si>
    <t>3 285 909,5</t>
  </si>
  <si>
    <t>371 066,0</t>
  </si>
  <si>
    <t>369 968,8</t>
  </si>
  <si>
    <t>166 620,7</t>
  </si>
  <si>
    <t>161 356,0</t>
  </si>
  <si>
    <t>468 345,6</t>
  </si>
  <si>
    <t>467 020,6</t>
  </si>
  <si>
    <t>5 962 432,9</t>
  </si>
  <si>
    <t>5 626 895,1</t>
  </si>
  <si>
    <t>76 735,8</t>
  </si>
  <si>
    <t>76 731,4</t>
  </si>
  <si>
    <t>1 348 509,2</t>
  </si>
  <si>
    <t>1 281 349,4</t>
  </si>
  <si>
    <t>1 528 153,2</t>
  </si>
  <si>
    <t>1 528 036,0</t>
  </si>
  <si>
    <t>355 388,1</t>
  </si>
  <si>
    <t>602 545,4</t>
  </si>
  <si>
    <t>602 541,7</t>
  </si>
  <si>
    <t>318 243,5</t>
  </si>
  <si>
    <t>318 238,6</t>
  </si>
  <si>
    <t>251 976,2</t>
  </si>
  <si>
    <t>251 867,6</t>
  </si>
  <si>
    <t>70 628,8</t>
  </si>
  <si>
    <t>70 220,2</t>
  </si>
  <si>
    <t>17 953,1</t>
  </si>
  <si>
    <t>17 648,5</t>
  </si>
  <si>
    <t>52 675,7</t>
  </si>
  <si>
    <t>52 571,7</t>
  </si>
  <si>
    <t>19 055 511,1</t>
  </si>
  <si>
    <t>19 001 533,5</t>
  </si>
  <si>
    <t>4 146 571,3</t>
  </si>
  <si>
    <t>4 131 303,3</t>
  </si>
  <si>
    <t>12 866 243,1</t>
  </si>
  <si>
    <t>12 849 702,8</t>
  </si>
  <si>
    <t>604 251,1</t>
  </si>
  <si>
    <t>600 137,0</t>
  </si>
  <si>
    <t>705 123,6</t>
  </si>
  <si>
    <t>695 020,4</t>
  </si>
  <si>
    <t>68 307,3</t>
  </si>
  <si>
    <t>67 689,1</t>
  </si>
  <si>
    <t>2 344,4</t>
  </si>
  <si>
    <t>241 372,6</t>
  </si>
  <si>
    <t>25 000,0</t>
  </si>
  <si>
    <t>24 956,6</t>
  </si>
  <si>
    <t>396 297,7</t>
  </si>
  <si>
    <t>389 007,3</t>
  </si>
  <si>
    <t>0708</t>
  </si>
  <si>
    <t>Прикладные научные исследования в области образования</t>
  </si>
  <si>
    <t>1 820 118,1</t>
  </si>
  <si>
    <t>1 797 334,3</t>
  </si>
  <si>
    <t>1 710 992,3</t>
  </si>
  <si>
    <t>1 692 015,4</t>
  </si>
  <si>
    <t>33 250,9</t>
  </si>
  <si>
    <t>30 453,7</t>
  </si>
  <si>
    <t>75 874,9</t>
  </si>
  <si>
    <t>74 865,2</t>
  </si>
  <si>
    <t>5 838 632,7</t>
  </si>
  <si>
    <t>5 812 237,3</t>
  </si>
  <si>
    <t>1 778 011,8</t>
  </si>
  <si>
    <t>1 773 427,3</t>
  </si>
  <si>
    <t>1 889 791,9</t>
  </si>
  <si>
    <t>1 887 295,3</t>
  </si>
  <si>
    <t>215 900,1</t>
  </si>
  <si>
    <t>212 442,1</t>
  </si>
  <si>
    <t>116 190,1</t>
  </si>
  <si>
    <t>109 683,3</t>
  </si>
  <si>
    <t>160 304,8</t>
  </si>
  <si>
    <t>158 637,0</t>
  </si>
  <si>
    <t>1 678 434,0</t>
  </si>
  <si>
    <t>1 670 752,3</t>
  </si>
  <si>
    <t>17 237 049,5</t>
  </si>
  <si>
    <t>17 151 262,9</t>
  </si>
  <si>
    <t>4 050 434,7</t>
  </si>
  <si>
    <t>4 041 607,2</t>
  </si>
  <si>
    <t>1 563 064,4</t>
  </si>
  <si>
    <t>1 531 597,8</t>
  </si>
  <si>
    <t>8 465 287,4</t>
  </si>
  <si>
    <t>8 435 705,6</t>
  </si>
  <si>
    <t>2 806 846,4</t>
  </si>
  <si>
    <t>2 795 423,2</t>
  </si>
  <si>
    <t>351 416,6</t>
  </si>
  <si>
    <t>346 929,1</t>
  </si>
  <si>
    <t>1 270 611,9</t>
  </si>
  <si>
    <t>1 248 322,4</t>
  </si>
  <si>
    <t>553 432,7</t>
  </si>
  <si>
    <t>549 133,2</t>
  </si>
  <si>
    <t>684 212,1</t>
  </si>
  <si>
    <t>666 958,1</t>
  </si>
  <si>
    <t>32 967,1</t>
  </si>
  <si>
    <t>32 231,1</t>
  </si>
  <si>
    <t>395 178,2</t>
  </si>
  <si>
    <t>379 568,6</t>
  </si>
  <si>
    <t>136 075,4</t>
  </si>
  <si>
    <t>131 726,7</t>
  </si>
  <si>
    <t>232 768,8</t>
  </si>
  <si>
    <t>224 681,8</t>
  </si>
  <si>
    <t>26 334,0</t>
  </si>
  <si>
    <t>23 160,1</t>
  </si>
  <si>
    <t>818 642,6</t>
  </si>
  <si>
    <t>596 619,1</t>
  </si>
  <si>
    <t>187 279,2</t>
  </si>
  <si>
    <t>34 744,3</t>
  </si>
  <si>
    <t>Годовой уточненный план 2025год  (роспись)</t>
  </si>
  <si>
    <t>0604</t>
  </si>
  <si>
    <t>Прикладные научные исследования в области охраны окружающей среды</t>
  </si>
  <si>
    <t xml:space="preserve">об исполнении консолидированного бюджета </t>
  </si>
  <si>
    <t>Прирост/сокращение к прошлому году, тыс.рублей</t>
  </si>
  <si>
    <t xml:space="preserve">Доходы от уплаты акцизов на ГСМ </t>
  </si>
  <si>
    <t>по состоянию на 01.07.2025 года</t>
  </si>
  <si>
    <t>Исполнено на 01.07. 2025 г</t>
  </si>
  <si>
    <t>Факт на 01.07.2024г</t>
  </si>
  <si>
    <t xml:space="preserve">Темп роста к 01.07.2024 г </t>
  </si>
  <si>
    <t>Факт на 01.07.2024</t>
  </si>
  <si>
    <t xml:space="preserve"> Факт на 01.07.2025</t>
  </si>
  <si>
    <t xml:space="preserve">темп роста к 01.07.2024 г </t>
  </si>
  <si>
    <t>Годовой уточненный план 2025 год  (роспись)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</si>
</sst>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%"/>
    <numFmt numFmtId="165" formatCode="#,##0.0"/>
    <numFmt numFmtId="166" formatCode="[$-419]#,##0.0"/>
    <numFmt numFmtId="167" formatCode="#,##0.00000"/>
  </numFmts>
  <fonts count="39" x14ac:knownFonts="1">
    <font>
      <sz val="11"/>
      <color rgb="FF000000"/>
      <name val="Arial Cyr"/>
      <charset val="204"/>
    </font>
    <font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  <font>
      <sz val="8"/>
      <color rgb="FF000000"/>
      <name val="Times New Roman"/>
      <family val="2"/>
      <charset val="204"/>
    </font>
    <font>
      <sz val="11"/>
      <color rgb="FF000000"/>
      <name val="Calibri"/>
      <family val="2"/>
    </font>
    <font>
      <sz val="8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2"/>
      <charset val="204"/>
    </font>
    <font>
      <b/>
      <sz val="12"/>
      <color rgb="FFFF0000"/>
      <name val="Times New Roman"/>
      <family val="1"/>
      <charset val="204"/>
    </font>
    <font>
      <sz val="11"/>
      <color rgb="FF00000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2"/>
      <color theme="1"/>
      <name val="Arial Cyr"/>
      <charset val="204"/>
    </font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Arial Cyr"/>
      <charset val="204"/>
    </font>
    <font>
      <i/>
      <sz val="12"/>
      <color rgb="FFFF0000"/>
      <name val="Times New Roman"/>
      <family val="1"/>
      <charset val="204"/>
    </font>
    <font>
      <sz val="12"/>
      <color rgb="FFFF0000"/>
      <name val="Arial Cyr"/>
      <charset val="204"/>
    </font>
    <font>
      <i/>
      <sz val="12"/>
      <name val="Times New Roman"/>
      <family val="1"/>
      <charset val="204"/>
    </font>
    <font>
      <b/>
      <sz val="12"/>
      <color rgb="FFFF0000"/>
      <name val="Arial Cyr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2"/>
      <charset val="204"/>
    </font>
    <font>
      <b/>
      <sz val="12"/>
      <name val="Times New Roman"/>
      <family val="2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D9F1"/>
        <bgColor rgb="FFB7DEE8"/>
      </patternFill>
    </fill>
    <fill>
      <patternFill patternType="solid">
        <fgColor rgb="FF8EB4E3"/>
        <bgColor rgb="FF82BDFD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F2F2F2"/>
      </patternFill>
    </fill>
    <fill>
      <patternFill patternType="solid">
        <fgColor rgb="FF93CDDD"/>
        <bgColor rgb="FFB4C7DC"/>
      </patternFill>
    </fill>
    <fill>
      <patternFill patternType="solid">
        <fgColor rgb="FFB7DEE8"/>
        <bgColor rgb="FFC6D9F1"/>
      </patternFill>
    </fill>
    <fill>
      <patternFill patternType="solid">
        <fgColor rgb="FFE6E0EC"/>
        <bgColor rgb="FFDCE6F2"/>
      </patternFill>
    </fill>
    <fill>
      <patternFill patternType="solid">
        <fgColor theme="4" tint="0.59999389629810485"/>
        <bgColor rgb="FF8EB4E3"/>
      </patternFill>
    </fill>
    <fill>
      <patternFill patternType="solid">
        <fgColor theme="0" tint="-4.9989318521683403E-2"/>
        <bgColor rgb="FFDBEEF4"/>
      </patternFill>
    </fill>
    <fill>
      <patternFill patternType="solid">
        <fgColor theme="0" tint="-4.9989318521683403E-2"/>
        <bgColor rgb="FFB9CDE5"/>
      </patternFill>
    </fill>
    <fill>
      <patternFill patternType="solid">
        <fgColor theme="4" tint="0.39997558519241921"/>
        <bgColor rgb="FFB7DEE8"/>
      </patternFill>
    </fill>
    <fill>
      <patternFill patternType="solid">
        <fgColor theme="4" tint="0.39997558519241921"/>
        <bgColor rgb="FF8EB4E3"/>
      </patternFill>
    </fill>
    <fill>
      <patternFill patternType="solid">
        <fgColor theme="5" tint="0.79998168889431442"/>
        <bgColor rgb="FFDCE6F2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0">
    <xf numFmtId="0" fontId="0" fillId="0" borderId="0"/>
    <xf numFmtId="9" fontId="15" fillId="0" borderId="0" applyBorder="0" applyProtection="0"/>
    <xf numFmtId="0" fontId="1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9" fontId="15" fillId="0" borderId="0" applyBorder="0" applyProtection="0"/>
    <xf numFmtId="9" fontId="15" fillId="0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3" fillId="0" borderId="0"/>
    <xf numFmtId="0" fontId="8" fillId="0" borderId="0"/>
    <xf numFmtId="0" fontId="2" fillId="0" borderId="0"/>
    <xf numFmtId="0" fontId="2" fillId="0" borderId="0"/>
  </cellStyleXfs>
  <cellXfs count="324">
    <xf numFmtId="0" fontId="0" fillId="0" borderId="0" xfId="0"/>
    <xf numFmtId="0" fontId="16" fillId="0" borderId="0" xfId="6" applyFont="1" applyAlignment="1">
      <alignment horizontal="center" wrapText="1"/>
    </xf>
    <xf numFmtId="0" fontId="16" fillId="0" borderId="0" xfId="6" applyFont="1"/>
    <xf numFmtId="164" fontId="16" fillId="0" borderId="0" xfId="12" applyNumberFormat="1" applyFont="1" applyBorder="1" applyAlignment="1" applyProtection="1">
      <alignment horizontal="center"/>
    </xf>
    <xf numFmtId="0" fontId="17" fillId="2" borderId="2" xfId="6" applyFont="1" applyFill="1" applyBorder="1" applyAlignment="1">
      <alignment horizontal="center" vertical="center" wrapText="1"/>
    </xf>
    <xf numFmtId="166" fontId="16" fillId="0" borderId="0" xfId="6" applyNumberFormat="1" applyFont="1" applyBorder="1" applyAlignment="1">
      <alignment horizontal="center" wrapText="1"/>
    </xf>
    <xf numFmtId="164" fontId="17" fillId="0" borderId="3" xfId="12" applyNumberFormat="1" applyFont="1" applyBorder="1" applyAlignment="1" applyProtection="1">
      <alignment horizontal="center" wrapText="1"/>
    </xf>
    <xf numFmtId="166" fontId="17" fillId="7" borderId="3" xfId="6" applyNumberFormat="1" applyFont="1" applyFill="1" applyBorder="1" applyAlignment="1">
      <alignment horizontal="center" wrapText="1"/>
    </xf>
    <xf numFmtId="166" fontId="16" fillId="7" borderId="4" xfId="6" applyNumberFormat="1" applyFont="1" applyFill="1" applyBorder="1"/>
    <xf numFmtId="164" fontId="16" fillId="7" borderId="3" xfId="12" applyNumberFormat="1" applyFont="1" applyFill="1" applyBorder="1" applyAlignment="1" applyProtection="1">
      <alignment horizontal="center"/>
    </xf>
    <xf numFmtId="166" fontId="17" fillId="8" borderId="3" xfId="6" applyNumberFormat="1" applyFont="1" applyFill="1" applyBorder="1" applyAlignment="1">
      <alignment horizontal="center" vertical="center"/>
    </xf>
    <xf numFmtId="164" fontId="17" fillId="8" borderId="3" xfId="12" applyNumberFormat="1" applyFont="1" applyFill="1" applyBorder="1" applyAlignment="1" applyProtection="1">
      <alignment horizontal="center" vertical="center"/>
    </xf>
    <xf numFmtId="166" fontId="16" fillId="4" borderId="4" xfId="6" applyNumberFormat="1" applyFont="1" applyFill="1" applyBorder="1" applyAlignment="1">
      <alignment horizontal="center" vertical="center"/>
    </xf>
    <xf numFmtId="164" fontId="16" fillId="4" borderId="3" xfId="12" applyNumberFormat="1" applyFont="1" applyFill="1" applyBorder="1" applyAlignment="1" applyProtection="1">
      <alignment horizontal="center" vertical="center"/>
    </xf>
    <xf numFmtId="164" fontId="16" fillId="4" borderId="3" xfId="12" applyNumberFormat="1" applyFont="1" applyFill="1" applyBorder="1" applyAlignment="1" applyProtection="1">
      <alignment horizontal="center" vertical="center" wrapText="1"/>
      <protection locked="0"/>
    </xf>
    <xf numFmtId="166" fontId="17" fillId="6" borderId="3" xfId="6" applyNumberFormat="1" applyFont="1" applyFill="1" applyBorder="1" applyAlignment="1">
      <alignment horizontal="center" vertical="center"/>
    </xf>
    <xf numFmtId="166" fontId="18" fillId="0" borderId="6" xfId="6" applyNumberFormat="1" applyFont="1" applyBorder="1" applyAlignment="1">
      <alignment horizontal="center" wrapText="1"/>
    </xf>
    <xf numFmtId="166" fontId="18" fillId="0" borderId="6" xfId="6" applyNumberFormat="1" applyFont="1" applyBorder="1" applyAlignment="1">
      <alignment wrapText="1"/>
    </xf>
    <xf numFmtId="164" fontId="18" fillId="0" borderId="6" xfId="12" applyNumberFormat="1" applyFont="1" applyBorder="1" applyAlignment="1" applyProtection="1">
      <alignment horizontal="center" wrapText="1"/>
    </xf>
    <xf numFmtId="166" fontId="17" fillId="6" borderId="7" xfId="6" applyNumberFormat="1" applyFont="1" applyFill="1" applyBorder="1" applyAlignment="1">
      <alignment horizontal="center"/>
    </xf>
    <xf numFmtId="165" fontId="16" fillId="0" borderId="0" xfId="6" applyNumberFormat="1" applyFont="1" applyBorder="1"/>
    <xf numFmtId="0" fontId="17" fillId="2" borderId="5" xfId="6" applyFont="1" applyFill="1" applyBorder="1" applyAlignment="1">
      <alignment horizontal="center" vertical="center" wrapText="1"/>
    </xf>
    <xf numFmtId="166" fontId="17" fillId="3" borderId="3" xfId="8" applyNumberFormat="1" applyFont="1" applyFill="1" applyBorder="1" applyAlignment="1">
      <alignment horizontal="center" vertical="center" wrapText="1"/>
    </xf>
    <xf numFmtId="166" fontId="16" fillId="4" borderId="3" xfId="8" applyNumberFormat="1" applyFont="1" applyFill="1" applyBorder="1" applyAlignment="1">
      <alignment horizontal="center" vertical="center" wrapText="1"/>
    </xf>
    <xf numFmtId="166" fontId="18" fillId="5" borderId="3" xfId="8" applyNumberFormat="1" applyFont="1" applyFill="1" applyBorder="1" applyAlignment="1">
      <alignment horizontal="center" vertical="center" wrapText="1"/>
    </xf>
    <xf numFmtId="166" fontId="17" fillId="7" borderId="3" xfId="6" applyNumberFormat="1" applyFont="1" applyFill="1" applyBorder="1" applyAlignment="1">
      <alignment horizontal="center" vertical="center" wrapText="1"/>
    </xf>
    <xf numFmtId="165" fontId="16" fillId="7" borderId="4" xfId="12" applyNumberFormat="1" applyFont="1" applyFill="1" applyBorder="1" applyAlignment="1" applyProtection="1">
      <alignment horizontal="center"/>
    </xf>
    <xf numFmtId="165" fontId="16" fillId="0" borderId="0" xfId="12" applyNumberFormat="1" applyFont="1" applyBorder="1" applyAlignment="1" applyProtection="1">
      <alignment horizontal="center"/>
    </xf>
    <xf numFmtId="164" fontId="17" fillId="0" borderId="0" xfId="12" applyNumberFormat="1" applyFont="1" applyBorder="1" applyAlignment="1" applyProtection="1">
      <alignment horizontal="center" wrapText="1"/>
    </xf>
    <xf numFmtId="164" fontId="16" fillId="7" borderId="4" xfId="12" applyNumberFormat="1" applyFont="1" applyFill="1" applyBorder="1" applyAlignment="1" applyProtection="1">
      <alignment horizontal="center"/>
    </xf>
    <xf numFmtId="166" fontId="16" fillId="7" borderId="3" xfId="6" applyNumberFormat="1" applyFont="1" applyFill="1" applyBorder="1" applyAlignment="1">
      <alignment horizontal="right"/>
    </xf>
    <xf numFmtId="166" fontId="16" fillId="7" borderId="3" xfId="6" applyNumberFormat="1" applyFont="1" applyFill="1" applyBorder="1" applyAlignment="1">
      <alignment horizontal="center"/>
    </xf>
    <xf numFmtId="0" fontId="21" fillId="0" borderId="0" xfId="0" applyFont="1"/>
    <xf numFmtId="0" fontId="16" fillId="0" borderId="0" xfId="6" applyFont="1" applyAlignment="1">
      <alignment wrapText="1"/>
    </xf>
    <xf numFmtId="0" fontId="16" fillId="0" borderId="0" xfId="6" applyFont="1" applyAlignment="1">
      <alignment horizontal="center"/>
    </xf>
    <xf numFmtId="164" fontId="22" fillId="0" borderId="0" xfId="12" applyNumberFormat="1" applyFont="1" applyBorder="1" applyAlignment="1" applyProtection="1">
      <alignment horizontal="center"/>
    </xf>
    <xf numFmtId="0" fontId="20" fillId="0" borderId="0" xfId="6" applyFont="1"/>
    <xf numFmtId="166" fontId="17" fillId="3" borderId="3" xfId="8" applyNumberFormat="1" applyFont="1" applyFill="1" applyBorder="1" applyAlignment="1">
      <alignment vertical="center" wrapText="1"/>
    </xf>
    <xf numFmtId="0" fontId="16" fillId="0" borderId="0" xfId="6" applyFont="1" applyAlignment="1">
      <alignment vertical="center"/>
    </xf>
    <xf numFmtId="166" fontId="23" fillId="4" borderId="3" xfId="8" applyNumberFormat="1" applyFont="1" applyFill="1" applyBorder="1" applyAlignment="1">
      <alignment vertical="center" wrapText="1"/>
    </xf>
    <xf numFmtId="166" fontId="16" fillId="4" borderId="3" xfId="6" applyNumberFormat="1" applyFont="1" applyFill="1" applyBorder="1" applyAlignment="1">
      <alignment vertical="center" wrapText="1"/>
    </xf>
    <xf numFmtId="166" fontId="18" fillId="5" borderId="3" xfId="8" applyNumberFormat="1" applyFont="1" applyFill="1" applyBorder="1" applyAlignment="1">
      <alignment vertical="center" wrapText="1"/>
    </xf>
    <xf numFmtId="166" fontId="24" fillId="3" borderId="3" xfId="8" applyNumberFormat="1" applyFont="1" applyFill="1" applyBorder="1" applyAlignment="1">
      <alignment vertical="center" wrapText="1"/>
    </xf>
    <xf numFmtId="166" fontId="16" fillId="4" borderId="3" xfId="2" applyNumberFormat="1" applyFont="1" applyFill="1" applyBorder="1" applyAlignment="1">
      <alignment horizontal="left" wrapText="1" readingOrder="1"/>
    </xf>
    <xf numFmtId="166" fontId="17" fillId="4" borderId="3" xfId="8" applyNumberFormat="1" applyFont="1" applyFill="1" applyBorder="1" applyAlignment="1">
      <alignment vertical="center" wrapText="1"/>
    </xf>
    <xf numFmtId="166" fontId="17" fillId="4" borderId="3" xfId="8" applyNumberFormat="1" applyFont="1" applyFill="1" applyBorder="1" applyAlignment="1">
      <alignment horizontal="center" vertical="center" wrapText="1"/>
    </xf>
    <xf numFmtId="166" fontId="18" fillId="5" borderId="3" xfId="2" applyNumberFormat="1" applyFont="1" applyFill="1" applyBorder="1" applyAlignment="1">
      <alignment horizontal="left" wrapText="1" readingOrder="1"/>
    </xf>
    <xf numFmtId="166" fontId="18" fillId="5" borderId="0" xfId="2" applyNumberFormat="1" applyFont="1" applyFill="1" applyBorder="1" applyAlignment="1">
      <alignment horizontal="left" wrapText="1" readingOrder="1"/>
    </xf>
    <xf numFmtId="166" fontId="18" fillId="5" borderId="0" xfId="8" applyNumberFormat="1" applyFont="1" applyFill="1" applyBorder="1" applyAlignment="1">
      <alignment vertical="center" wrapText="1"/>
    </xf>
    <xf numFmtId="165" fontId="16" fillId="0" borderId="0" xfId="6" applyNumberFormat="1" applyFont="1" applyAlignment="1">
      <alignment vertical="center"/>
    </xf>
    <xf numFmtId="166" fontId="16" fillId="4" borderId="3" xfId="3" applyNumberFormat="1" applyFont="1" applyFill="1" applyBorder="1" applyAlignment="1">
      <alignment wrapText="1"/>
    </xf>
    <xf numFmtId="166" fontId="20" fillId="4" borderId="3" xfId="2" applyNumberFormat="1" applyFont="1" applyFill="1" applyBorder="1" applyAlignment="1">
      <alignment horizontal="left" wrapText="1" readingOrder="1"/>
    </xf>
    <xf numFmtId="166" fontId="17" fillId="6" borderId="3" xfId="6" applyNumberFormat="1" applyFont="1" applyFill="1" applyBorder="1" applyAlignment="1">
      <alignment horizontal="left" vertical="center" wrapText="1"/>
    </xf>
    <xf numFmtId="166" fontId="16" fillId="6" borderId="3" xfId="6" applyNumberFormat="1" applyFont="1" applyFill="1" applyBorder="1" applyAlignment="1">
      <alignment horizontal="center" vertical="center" wrapText="1"/>
    </xf>
    <xf numFmtId="166" fontId="17" fillId="0" borderId="0" xfId="6" applyNumberFormat="1" applyFont="1" applyBorder="1" applyAlignment="1">
      <alignment horizontal="left" wrapText="1"/>
    </xf>
    <xf numFmtId="166" fontId="17" fillId="0" borderId="0" xfId="6" applyNumberFormat="1" applyFont="1" applyBorder="1" applyAlignment="1">
      <alignment horizontal="center"/>
    </xf>
    <xf numFmtId="165" fontId="16" fillId="7" borderId="3" xfId="12" applyNumberFormat="1" applyFont="1" applyFill="1" applyBorder="1" applyAlignment="1" applyProtection="1">
      <alignment horizontal="center"/>
    </xf>
    <xf numFmtId="164" fontId="22" fillId="7" borderId="3" xfId="12" applyNumberFormat="1" applyFont="1" applyFill="1" applyBorder="1" applyAlignment="1" applyProtection="1">
      <alignment horizontal="center"/>
    </xf>
    <xf numFmtId="166" fontId="17" fillId="8" borderId="3" xfId="7" applyNumberFormat="1" applyFont="1" applyFill="1" applyBorder="1" applyAlignment="1">
      <alignment wrapText="1"/>
    </xf>
    <xf numFmtId="166" fontId="17" fillId="8" borderId="3" xfId="7" applyNumberFormat="1" applyFont="1" applyFill="1" applyBorder="1" applyAlignment="1">
      <alignment horizontal="center" wrapText="1"/>
    </xf>
    <xf numFmtId="0" fontId="17" fillId="0" borderId="0" xfId="6" applyFont="1"/>
    <xf numFmtId="166" fontId="23" fillId="4" borderId="3" xfId="7" applyNumberFormat="1" applyFont="1" applyFill="1" applyBorder="1" applyAlignment="1">
      <alignment wrapText="1"/>
    </xf>
    <xf numFmtId="166" fontId="16" fillId="4" borderId="3" xfId="7" applyNumberFormat="1" applyFont="1" applyFill="1" applyBorder="1" applyAlignment="1">
      <alignment horizontal="center" wrapText="1"/>
    </xf>
    <xf numFmtId="49" fontId="16" fillId="4" borderId="3" xfId="7" applyNumberFormat="1" applyFont="1" applyFill="1" applyBorder="1" applyAlignment="1">
      <alignment horizontal="center" wrapText="1"/>
    </xf>
    <xf numFmtId="166" fontId="16" fillId="4" borderId="3" xfId="7" applyNumberFormat="1" applyFont="1" applyFill="1" applyBorder="1" applyAlignment="1">
      <alignment wrapText="1"/>
    </xf>
    <xf numFmtId="166" fontId="17" fillId="6" borderId="3" xfId="7" applyNumberFormat="1" applyFont="1" applyFill="1" applyBorder="1" applyAlignment="1">
      <alignment wrapText="1"/>
    </xf>
    <xf numFmtId="166" fontId="17" fillId="6" borderId="3" xfId="7" applyNumberFormat="1" applyFont="1" applyFill="1" applyBorder="1" applyAlignment="1">
      <alignment horizontal="center" wrapText="1"/>
    </xf>
    <xf numFmtId="166" fontId="17" fillId="0" borderId="0" xfId="6" applyNumberFormat="1" applyFont="1"/>
    <xf numFmtId="165" fontId="18" fillId="0" borderId="0" xfId="12" applyNumberFormat="1" applyFont="1" applyBorder="1" applyAlignment="1" applyProtection="1">
      <alignment horizontal="center" wrapText="1"/>
    </xf>
    <xf numFmtId="166" fontId="17" fillId="6" borderId="4" xfId="6" applyNumberFormat="1" applyFont="1" applyFill="1" applyBorder="1" applyAlignment="1">
      <alignment horizontal="center"/>
    </xf>
    <xf numFmtId="166" fontId="17" fillId="6" borderId="8" xfId="6" applyNumberFormat="1" applyFont="1" applyFill="1" applyBorder="1" applyAlignment="1">
      <alignment horizontal="center"/>
    </xf>
    <xf numFmtId="164" fontId="16" fillId="6" borderId="3" xfId="12" applyNumberFormat="1" applyFont="1" applyFill="1" applyBorder="1" applyAlignment="1" applyProtection="1">
      <alignment horizontal="center"/>
    </xf>
    <xf numFmtId="165" fontId="16" fillId="6" borderId="3" xfId="12" applyNumberFormat="1" applyFont="1" applyFill="1" applyBorder="1" applyAlignment="1" applyProtection="1">
      <alignment horizontal="center"/>
    </xf>
    <xf numFmtId="0" fontId="16" fillId="0" borderId="0" xfId="6" applyFont="1" applyBorder="1"/>
    <xf numFmtId="166" fontId="17" fillId="9" borderId="3" xfId="11" applyNumberFormat="1" applyFont="1" applyFill="1" applyBorder="1" applyAlignment="1">
      <alignment wrapText="1"/>
    </xf>
    <xf numFmtId="166" fontId="25" fillId="9" borderId="3" xfId="11" applyNumberFormat="1" applyFont="1" applyFill="1" applyBorder="1" applyAlignment="1">
      <alignment horizontal="center" vertical="center" wrapText="1"/>
    </xf>
    <xf numFmtId="166" fontId="16" fillId="10" borderId="3" xfId="11" applyNumberFormat="1" applyFont="1" applyFill="1" applyBorder="1" applyAlignment="1">
      <alignment wrapText="1"/>
    </xf>
    <xf numFmtId="166" fontId="26" fillId="11" borderId="3" xfId="11" applyNumberFormat="1" applyFont="1" applyFill="1" applyBorder="1" applyAlignment="1">
      <alignment horizontal="center" vertical="center" wrapText="1"/>
    </xf>
    <xf numFmtId="166" fontId="17" fillId="12" borderId="3" xfId="11" applyNumberFormat="1" applyFont="1" applyFill="1" applyBorder="1" applyAlignment="1">
      <alignment wrapText="1"/>
    </xf>
    <xf numFmtId="166" fontId="25" fillId="13" borderId="3" xfId="11" applyNumberFormat="1" applyFont="1" applyFill="1" applyBorder="1" applyAlignment="1">
      <alignment horizontal="center" vertical="center" wrapText="1"/>
    </xf>
    <xf numFmtId="166" fontId="16" fillId="10" borderId="3" xfId="2" applyNumberFormat="1" applyFont="1" applyFill="1" applyBorder="1" applyAlignment="1">
      <alignment horizontal="left" wrapText="1" readingOrder="1"/>
    </xf>
    <xf numFmtId="167" fontId="21" fillId="0" borderId="0" xfId="6" applyNumberFormat="1" applyFont="1" applyAlignment="1"/>
    <xf numFmtId="0" fontId="10" fillId="0" borderId="0" xfId="6" applyFont="1"/>
    <xf numFmtId="166" fontId="14" fillId="0" borderId="0" xfId="6" applyNumberFormat="1" applyFont="1" applyBorder="1" applyAlignment="1">
      <alignment horizontal="right" wrapText="1"/>
    </xf>
    <xf numFmtId="166" fontId="10" fillId="7" borderId="4" xfId="6" applyNumberFormat="1" applyFont="1" applyFill="1" applyBorder="1"/>
    <xf numFmtId="166" fontId="28" fillId="0" borderId="6" xfId="6" applyNumberFormat="1" applyFont="1" applyBorder="1" applyAlignment="1">
      <alignment wrapText="1"/>
    </xf>
    <xf numFmtId="166" fontId="28" fillId="0" borderId="6" xfId="6" applyNumberFormat="1" applyFont="1" applyBorder="1" applyAlignment="1">
      <alignment horizontal="center" wrapText="1"/>
    </xf>
    <xf numFmtId="166" fontId="14" fillId="6" borderId="7" xfId="6" applyNumberFormat="1" applyFont="1" applyFill="1" applyBorder="1" applyAlignment="1">
      <alignment horizontal="center"/>
    </xf>
    <xf numFmtId="166" fontId="14" fillId="9" borderId="3" xfId="6" applyNumberFormat="1" applyFont="1" applyFill="1" applyBorder="1" applyAlignment="1">
      <alignment horizontal="center" vertical="center"/>
    </xf>
    <xf numFmtId="166" fontId="10" fillId="11" borderId="3" xfId="6" applyNumberFormat="1" applyFont="1" applyFill="1" applyBorder="1" applyAlignment="1">
      <alignment horizontal="center" vertical="center"/>
    </xf>
    <xf numFmtId="166" fontId="14" fillId="13" borderId="3" xfId="6" applyNumberFormat="1" applyFont="1" applyFill="1" applyBorder="1" applyAlignment="1">
      <alignment horizontal="center" vertical="center"/>
    </xf>
    <xf numFmtId="165" fontId="10" fillId="0" borderId="0" xfId="6" applyNumberFormat="1" applyFont="1" applyBorder="1"/>
    <xf numFmtId="165" fontId="10" fillId="0" borderId="0" xfId="6" applyNumberFormat="1" applyFont="1"/>
    <xf numFmtId="0" fontId="10" fillId="0" borderId="0" xfId="6" applyFont="1" applyAlignment="1">
      <alignment horizontal="center" wrapText="1"/>
    </xf>
    <xf numFmtId="166" fontId="10" fillId="0" borderId="0" xfId="6" applyNumberFormat="1" applyFont="1" applyBorder="1" applyAlignment="1">
      <alignment horizontal="center" wrapText="1"/>
    </xf>
    <xf numFmtId="166" fontId="14" fillId="7" borderId="3" xfId="6" applyNumberFormat="1" applyFont="1" applyFill="1" applyBorder="1" applyAlignment="1">
      <alignment horizontal="center" wrapText="1"/>
    </xf>
    <xf numFmtId="166" fontId="13" fillId="4" borderId="3" xfId="7" applyNumberFormat="1" applyFont="1" applyFill="1" applyBorder="1" applyAlignment="1">
      <alignment wrapText="1"/>
    </xf>
    <xf numFmtId="49" fontId="11" fillId="4" borderId="3" xfId="7" applyNumberFormat="1" applyFont="1" applyFill="1" applyBorder="1" applyAlignment="1">
      <alignment horizontal="center" wrapText="1"/>
    </xf>
    <xf numFmtId="0" fontId="17" fillId="2" borderId="2" xfId="6" applyFont="1" applyFill="1" applyBorder="1" applyAlignment="1">
      <alignment horizontal="center" vertical="center" wrapText="1"/>
    </xf>
    <xf numFmtId="164" fontId="14" fillId="9" borderId="8" xfId="12" applyNumberFormat="1" applyFont="1" applyFill="1" applyBorder="1" applyAlignment="1" applyProtection="1">
      <alignment horizontal="center" vertical="center"/>
    </xf>
    <xf numFmtId="164" fontId="14" fillId="9" borderId="3" xfId="12" applyNumberFormat="1" applyFont="1" applyFill="1" applyBorder="1" applyAlignment="1" applyProtection="1">
      <alignment horizontal="center" vertical="center"/>
    </xf>
    <xf numFmtId="164" fontId="10" fillId="9" borderId="3" xfId="12" applyNumberFormat="1" applyFont="1" applyFill="1" applyBorder="1" applyAlignment="1" applyProtection="1">
      <alignment horizontal="center" vertical="center"/>
    </xf>
    <xf numFmtId="165" fontId="10" fillId="9" borderId="3" xfId="12" applyNumberFormat="1" applyFont="1" applyFill="1" applyBorder="1" applyAlignment="1" applyProtection="1">
      <alignment horizontal="center" vertical="center"/>
    </xf>
    <xf numFmtId="164" fontId="29" fillId="9" borderId="3" xfId="12" applyNumberFormat="1" applyFont="1" applyFill="1" applyBorder="1" applyAlignment="1" applyProtection="1">
      <alignment horizontal="center" vertical="center"/>
    </xf>
    <xf numFmtId="165" fontId="14" fillId="9" borderId="3" xfId="12" applyNumberFormat="1" applyFont="1" applyFill="1" applyBorder="1" applyAlignment="1" applyProtection="1">
      <alignment horizontal="center" vertical="center"/>
    </xf>
    <xf numFmtId="165" fontId="10" fillId="11" borderId="3" xfId="12" applyNumberFormat="1" applyFont="1" applyFill="1" applyBorder="1" applyAlignment="1" applyProtection="1">
      <alignment horizontal="center" vertical="center"/>
    </xf>
    <xf numFmtId="164" fontId="10" fillId="11" borderId="3" xfId="12" applyNumberFormat="1" applyFont="1" applyFill="1" applyBorder="1" applyAlignment="1" applyProtection="1">
      <alignment horizontal="center" vertical="center"/>
    </xf>
    <xf numFmtId="164" fontId="29" fillId="11" borderId="3" xfId="12" applyNumberFormat="1" applyFont="1" applyFill="1" applyBorder="1" applyAlignment="1" applyProtection="1">
      <alignment horizontal="center" vertical="center"/>
    </xf>
    <xf numFmtId="164" fontId="14" fillId="13" borderId="8" xfId="12" applyNumberFormat="1" applyFont="1" applyFill="1" applyBorder="1" applyAlignment="1" applyProtection="1">
      <alignment horizontal="center" vertical="center"/>
    </xf>
    <xf numFmtId="164" fontId="14" fillId="13" borderId="3" xfId="12" applyNumberFormat="1" applyFont="1" applyFill="1" applyBorder="1" applyAlignment="1" applyProtection="1">
      <alignment horizontal="center" vertical="center"/>
    </xf>
    <xf numFmtId="164" fontId="10" fillId="13" borderId="3" xfId="12" applyNumberFormat="1" applyFont="1" applyFill="1" applyBorder="1" applyAlignment="1" applyProtection="1">
      <alignment horizontal="center" vertical="center"/>
    </xf>
    <xf numFmtId="165" fontId="10" fillId="13" borderId="3" xfId="12" applyNumberFormat="1" applyFont="1" applyFill="1" applyBorder="1" applyAlignment="1" applyProtection="1">
      <alignment horizontal="center" vertical="center"/>
    </xf>
    <xf numFmtId="165" fontId="14" fillId="13" borderId="3" xfId="12" applyNumberFormat="1" applyFont="1" applyFill="1" applyBorder="1" applyAlignment="1" applyProtection="1">
      <alignment horizontal="center" vertical="center"/>
    </xf>
    <xf numFmtId="167" fontId="27" fillId="11" borderId="3" xfId="6" applyNumberFormat="1" applyFont="1" applyFill="1" applyBorder="1" applyAlignment="1">
      <alignment horizontal="center" vertical="center"/>
    </xf>
    <xf numFmtId="167" fontId="10" fillId="13" borderId="3" xfId="6" applyNumberFormat="1" applyFont="1" applyFill="1" applyBorder="1" applyAlignment="1">
      <alignment horizontal="center" vertical="center"/>
    </xf>
    <xf numFmtId="167" fontId="27" fillId="13" borderId="3" xfId="6" applyNumberFormat="1" applyFont="1" applyFill="1" applyBorder="1" applyAlignment="1">
      <alignment horizontal="center" vertical="center"/>
    </xf>
    <xf numFmtId="165" fontId="10" fillId="0" borderId="0" xfId="12" applyNumberFormat="1" applyFont="1" applyBorder="1" applyAlignment="1" applyProtection="1">
      <alignment horizontal="center"/>
    </xf>
    <xf numFmtId="165" fontId="14" fillId="0" borderId="0" xfId="12" applyNumberFormat="1" applyFont="1" applyBorder="1" applyAlignment="1" applyProtection="1">
      <alignment horizontal="center" wrapText="1"/>
    </xf>
    <xf numFmtId="165" fontId="10" fillId="7" borderId="4" xfId="12" applyNumberFormat="1" applyFont="1" applyFill="1" applyBorder="1" applyAlignment="1" applyProtection="1">
      <alignment horizontal="center"/>
    </xf>
    <xf numFmtId="165" fontId="28" fillId="0" borderId="6" xfId="12" applyNumberFormat="1" applyFont="1" applyBorder="1" applyAlignment="1" applyProtection="1">
      <alignment horizontal="center" wrapText="1"/>
    </xf>
    <xf numFmtId="165" fontId="14" fillId="6" borderId="7" xfId="6" applyNumberFormat="1" applyFont="1" applyFill="1" applyBorder="1" applyAlignment="1">
      <alignment horizontal="center"/>
    </xf>
    <xf numFmtId="0" fontId="10" fillId="0" borderId="0" xfId="6" applyFont="1" applyAlignment="1">
      <alignment horizontal="right"/>
    </xf>
    <xf numFmtId="166" fontId="14" fillId="0" borderId="0" xfId="6" applyNumberFormat="1" applyFont="1" applyBorder="1" applyAlignment="1">
      <alignment horizontal="right"/>
    </xf>
    <xf numFmtId="166" fontId="28" fillId="0" borderId="6" xfId="6" applyNumberFormat="1" applyFont="1" applyBorder="1" applyAlignment="1">
      <alignment horizontal="right" wrapText="1"/>
    </xf>
    <xf numFmtId="166" fontId="14" fillId="6" borderId="8" xfId="6" applyNumberFormat="1" applyFont="1" applyFill="1" applyBorder="1" applyAlignment="1">
      <alignment horizontal="center"/>
    </xf>
    <xf numFmtId="166" fontId="12" fillId="3" borderId="4" xfId="6" applyNumberFormat="1" applyFont="1" applyFill="1" applyBorder="1" applyAlignment="1" applyProtection="1">
      <alignment horizontal="center" vertical="center" wrapText="1" readingOrder="1"/>
      <protection locked="0"/>
    </xf>
    <xf numFmtId="165" fontId="9" fillId="4" borderId="3" xfId="6" applyNumberFormat="1" applyFont="1" applyFill="1" applyBorder="1" applyAlignment="1">
      <alignment horizontal="center" vertical="center" readingOrder="1"/>
    </xf>
    <xf numFmtId="166" fontId="9" fillId="4" borderId="4" xfId="6" applyNumberFormat="1" applyFont="1" applyFill="1" applyBorder="1" applyAlignment="1" applyProtection="1">
      <alignment horizontal="center" vertical="center" wrapText="1" readingOrder="1"/>
      <protection locked="0"/>
    </xf>
    <xf numFmtId="165" fontId="30" fillId="5" borderId="4" xfId="10" applyNumberFormat="1" applyFont="1" applyFill="1" applyBorder="1" applyAlignment="1" applyProtection="1">
      <alignment horizontal="center" vertical="center" wrapText="1" readingOrder="1"/>
      <protection locked="0"/>
    </xf>
    <xf numFmtId="166" fontId="9" fillId="4" borderId="3" xfId="6" applyNumberFormat="1" applyFont="1" applyFill="1" applyBorder="1" applyAlignment="1">
      <alignment horizontal="center" vertical="center" wrapText="1"/>
    </xf>
    <xf numFmtId="166" fontId="12" fillId="3" borderId="3" xfId="6" applyNumberFormat="1" applyFont="1" applyFill="1" applyBorder="1" applyAlignment="1" applyProtection="1">
      <alignment horizontal="center" vertical="center" wrapText="1" readingOrder="1"/>
      <protection locked="0"/>
    </xf>
    <xf numFmtId="166" fontId="12" fillId="3" borderId="4" xfId="10" applyNumberFormat="1" applyFont="1" applyFill="1" applyBorder="1" applyAlignment="1" applyProtection="1">
      <alignment horizontal="center" vertical="center" wrapText="1" readingOrder="1"/>
      <protection locked="0"/>
    </xf>
    <xf numFmtId="166" fontId="12" fillId="4" borderId="4" xfId="10" applyNumberFormat="1" applyFont="1" applyFill="1" applyBorder="1" applyAlignment="1" applyProtection="1">
      <alignment horizontal="center" vertical="center" wrapText="1" readingOrder="1"/>
      <protection locked="0"/>
    </xf>
    <xf numFmtId="166" fontId="9" fillId="4" borderId="3" xfId="10" applyNumberFormat="1" applyFont="1" applyFill="1" applyBorder="1" applyAlignment="1" applyProtection="1">
      <alignment horizontal="center" vertical="center" wrapText="1" readingOrder="1"/>
      <protection locked="0"/>
    </xf>
    <xf numFmtId="165" fontId="30" fillId="5" borderId="3" xfId="6" applyNumberFormat="1" applyFont="1" applyFill="1" applyBorder="1" applyAlignment="1">
      <alignment horizontal="center" vertical="center" readingOrder="1"/>
    </xf>
    <xf numFmtId="166" fontId="30" fillId="5" borderId="3" xfId="10" applyNumberFormat="1" applyFont="1" applyFill="1" applyBorder="1" applyAlignment="1" applyProtection="1">
      <alignment horizontal="center" vertical="center" wrapText="1" readingOrder="1"/>
    </xf>
    <xf numFmtId="166" fontId="30" fillId="5" borderId="4" xfId="10" applyNumberFormat="1" applyFont="1" applyFill="1" applyBorder="1" applyAlignment="1" applyProtection="1">
      <alignment horizontal="center" vertical="center" wrapText="1" readingOrder="1"/>
    </xf>
    <xf numFmtId="166" fontId="9" fillId="4" borderId="4" xfId="2" applyNumberFormat="1" applyFont="1" applyFill="1" applyBorder="1" applyAlignment="1" applyProtection="1">
      <alignment horizontal="center" vertical="center" wrapText="1" readingOrder="1"/>
      <protection locked="0"/>
    </xf>
    <xf numFmtId="166" fontId="9" fillId="4" borderId="4" xfId="10" applyNumberFormat="1" applyFont="1" applyFill="1" applyBorder="1" applyAlignment="1" applyProtection="1">
      <alignment horizontal="center" vertical="center" wrapText="1" readingOrder="1"/>
      <protection locked="0"/>
    </xf>
    <xf numFmtId="166" fontId="12" fillId="6" borderId="4" xfId="6" applyNumberFormat="1" applyFont="1" applyFill="1" applyBorder="1" applyAlignment="1">
      <alignment horizontal="center" vertical="center" wrapText="1" readingOrder="1"/>
    </xf>
    <xf numFmtId="166" fontId="12" fillId="3" borderId="3" xfId="8" applyNumberFormat="1" applyFont="1" applyFill="1" applyBorder="1" applyAlignment="1">
      <alignment horizontal="center" vertical="center" wrapText="1"/>
    </xf>
    <xf numFmtId="165" fontId="12" fillId="3" borderId="4" xfId="12" applyNumberFormat="1" applyFont="1" applyFill="1" applyBorder="1" applyAlignment="1" applyProtection="1">
      <alignment horizontal="center" vertical="center" wrapText="1" readingOrder="1"/>
      <protection locked="0"/>
    </xf>
    <xf numFmtId="165" fontId="9" fillId="4" borderId="3" xfId="12" applyNumberFormat="1" applyFont="1" applyFill="1" applyBorder="1" applyAlignment="1" applyProtection="1">
      <alignment horizontal="center" vertical="center" wrapText="1" readingOrder="1"/>
      <protection locked="0"/>
    </xf>
    <xf numFmtId="165" fontId="9" fillId="4" borderId="4" xfId="12" applyNumberFormat="1" applyFont="1" applyFill="1" applyBorder="1" applyAlignment="1" applyProtection="1">
      <alignment horizontal="center" vertical="center" wrapText="1" readingOrder="1"/>
      <protection locked="0"/>
    </xf>
    <xf numFmtId="165" fontId="30" fillId="5" borderId="4" xfId="10" applyNumberFormat="1" applyFont="1" applyFill="1" applyBorder="1" applyAlignment="1" applyProtection="1">
      <alignment horizontal="center" vertical="center" wrapText="1"/>
      <protection locked="0"/>
    </xf>
    <xf numFmtId="165" fontId="30" fillId="15" borderId="3" xfId="19" applyNumberFormat="1" applyFont="1" applyFill="1" applyBorder="1" applyAlignment="1">
      <alignment horizontal="center" vertical="center"/>
    </xf>
    <xf numFmtId="166" fontId="12" fillId="3" borderId="3" xfId="10" applyNumberFormat="1" applyFont="1" applyFill="1" applyBorder="1" applyAlignment="1" applyProtection="1">
      <alignment horizontal="center" vertical="center" wrapText="1"/>
      <protection locked="0"/>
    </xf>
    <xf numFmtId="166" fontId="9" fillId="4" borderId="3" xfId="8" applyNumberFormat="1" applyFont="1" applyFill="1" applyBorder="1" applyAlignment="1">
      <alignment horizontal="center" vertical="center" wrapText="1"/>
    </xf>
    <xf numFmtId="166" fontId="12" fillId="4" borderId="4" xfId="10" applyNumberFormat="1" applyFont="1" applyFill="1" applyBorder="1" applyAlignment="1" applyProtection="1">
      <alignment horizontal="center" vertical="center" wrapText="1"/>
      <protection locked="0"/>
    </xf>
    <xf numFmtId="166" fontId="9" fillId="4" borderId="3" xfId="6" applyNumberFormat="1" applyFont="1" applyFill="1" applyBorder="1" applyAlignment="1" applyProtection="1">
      <alignment horizontal="center" vertical="center" wrapText="1"/>
      <protection locked="0"/>
    </xf>
    <xf numFmtId="166" fontId="30" fillId="5" borderId="3" xfId="2" applyNumberFormat="1" applyFont="1" applyFill="1" applyBorder="1" applyAlignment="1">
      <alignment horizontal="center" vertical="center" wrapText="1"/>
    </xf>
    <xf numFmtId="165" fontId="30" fillId="5" borderId="3" xfId="12" applyNumberFormat="1" applyFont="1" applyFill="1" applyBorder="1" applyAlignment="1" applyProtection="1">
      <alignment horizontal="center" vertical="center" wrapText="1" readingOrder="1"/>
      <protection locked="0"/>
    </xf>
    <xf numFmtId="166" fontId="30" fillId="5" borderId="3" xfId="8" applyNumberFormat="1" applyFont="1" applyFill="1" applyBorder="1" applyAlignment="1">
      <alignment horizontal="center" vertical="center" wrapText="1"/>
    </xf>
    <xf numFmtId="165" fontId="30" fillId="5" borderId="3" xfId="6" applyNumberFormat="1" applyFont="1" applyFill="1" applyBorder="1" applyAlignment="1" applyProtection="1">
      <alignment horizontal="center" vertical="center" readingOrder="1"/>
    </xf>
    <xf numFmtId="165" fontId="30" fillId="5" borderId="4" xfId="6" applyNumberFormat="1" applyFont="1" applyFill="1" applyBorder="1" applyAlignment="1" applyProtection="1">
      <alignment horizontal="center" vertical="center" readingOrder="1"/>
    </xf>
    <xf numFmtId="166" fontId="12" fillId="6" borderId="4" xfId="6" applyNumberFormat="1" applyFont="1" applyFill="1" applyBorder="1" applyAlignment="1">
      <alignment horizontal="center" vertical="center" wrapText="1"/>
    </xf>
    <xf numFmtId="164" fontId="12" fillId="3" borderId="4" xfId="12" applyNumberFormat="1" applyFont="1" applyFill="1" applyBorder="1" applyAlignment="1" applyProtection="1">
      <alignment horizontal="center" vertical="center" wrapText="1" readingOrder="1"/>
      <protection locked="0"/>
    </xf>
    <xf numFmtId="164" fontId="12" fillId="3" borderId="3" xfId="12" applyNumberFormat="1" applyFont="1" applyFill="1" applyBorder="1" applyAlignment="1" applyProtection="1">
      <alignment horizontal="center" vertical="center" wrapText="1" readingOrder="1"/>
      <protection locked="0"/>
    </xf>
    <xf numFmtId="164" fontId="9" fillId="4" borderId="3" xfId="12" applyNumberFormat="1" applyFont="1" applyFill="1" applyBorder="1" applyAlignment="1" applyProtection="1">
      <alignment horizontal="center" vertical="center" wrapText="1" readingOrder="1"/>
      <protection locked="0"/>
    </xf>
    <xf numFmtId="164" fontId="9" fillId="4" borderId="4" xfId="12" applyNumberFormat="1" applyFont="1" applyFill="1" applyBorder="1" applyAlignment="1" applyProtection="1">
      <alignment horizontal="center" vertical="center" wrapText="1" readingOrder="1"/>
      <protection locked="0"/>
    </xf>
    <xf numFmtId="164" fontId="9" fillId="14" borderId="4" xfId="12" applyNumberFormat="1" applyFont="1" applyFill="1" applyBorder="1" applyAlignment="1" applyProtection="1">
      <alignment horizontal="center" vertical="center" wrapText="1" readingOrder="1"/>
      <protection locked="0"/>
    </xf>
    <xf numFmtId="164" fontId="30" fillId="5" borderId="4" xfId="12" applyNumberFormat="1" applyFont="1" applyFill="1" applyBorder="1" applyAlignment="1" applyProtection="1">
      <alignment horizontal="center" vertical="center" wrapText="1" readingOrder="1"/>
      <protection locked="0"/>
    </xf>
    <xf numFmtId="164" fontId="30" fillId="5" borderId="3" xfId="12" applyNumberFormat="1" applyFont="1" applyFill="1" applyBorder="1" applyAlignment="1" applyProtection="1">
      <alignment horizontal="center" vertical="center" wrapText="1" readingOrder="1"/>
      <protection locked="0"/>
    </xf>
    <xf numFmtId="166" fontId="30" fillId="5" borderId="3" xfId="6" applyNumberFormat="1" applyFont="1" applyFill="1" applyBorder="1" applyAlignment="1" applyProtection="1">
      <alignment horizontal="center" vertical="center" readingOrder="1"/>
    </xf>
    <xf numFmtId="166" fontId="30" fillId="5" borderId="4" xfId="6" applyNumberFormat="1" applyFont="1" applyFill="1" applyBorder="1" applyAlignment="1" applyProtection="1">
      <alignment horizontal="center" vertical="center" readingOrder="1"/>
    </xf>
    <xf numFmtId="164" fontId="12" fillId="6" borderId="4" xfId="12" applyNumberFormat="1" applyFont="1" applyFill="1" applyBorder="1" applyAlignment="1" applyProtection="1">
      <alignment horizontal="center" vertical="center" wrapText="1" readingOrder="1"/>
    </xf>
    <xf numFmtId="165" fontId="12" fillId="9" borderId="3" xfId="1" applyNumberFormat="1" applyFont="1" applyFill="1" applyBorder="1" applyAlignment="1" applyProtection="1">
      <alignment horizontal="center" vertical="center"/>
    </xf>
    <xf numFmtId="166" fontId="12" fillId="9" borderId="8" xfId="0" applyNumberFormat="1" applyFont="1" applyFill="1" applyBorder="1" applyAlignment="1">
      <alignment horizontal="center" vertical="center"/>
    </xf>
    <xf numFmtId="165" fontId="12" fillId="9" borderId="8" xfId="0" applyNumberFormat="1" applyFont="1" applyFill="1" applyBorder="1" applyAlignment="1">
      <alignment horizontal="center" vertical="center"/>
    </xf>
    <xf numFmtId="165" fontId="9" fillId="11" borderId="3" xfId="1" applyNumberFormat="1" applyFont="1" applyFill="1" applyBorder="1" applyAlignment="1" applyProtection="1">
      <alignment horizontal="center" vertical="center"/>
    </xf>
    <xf numFmtId="165" fontId="12" fillId="13" borderId="8" xfId="0" applyNumberFormat="1" applyFont="1" applyFill="1" applyBorder="1" applyAlignment="1">
      <alignment horizontal="center" vertical="center"/>
    </xf>
    <xf numFmtId="166" fontId="12" fillId="13" borderId="8" xfId="0" applyNumberFormat="1" applyFont="1" applyFill="1" applyBorder="1" applyAlignment="1">
      <alignment horizontal="center" vertical="center"/>
    </xf>
    <xf numFmtId="166" fontId="12" fillId="9" borderId="3" xfId="6" applyNumberFormat="1" applyFont="1" applyFill="1" applyBorder="1" applyAlignment="1">
      <alignment horizontal="center" vertical="center"/>
    </xf>
    <xf numFmtId="165" fontId="12" fillId="9" borderId="8" xfId="12" applyNumberFormat="1" applyFont="1" applyFill="1" applyBorder="1" applyAlignment="1" applyProtection="1">
      <alignment horizontal="center" vertical="center"/>
    </xf>
    <xf numFmtId="165" fontId="12" fillId="9" borderId="3" xfId="6" applyNumberFormat="1" applyFont="1" applyFill="1" applyBorder="1" applyAlignment="1">
      <alignment horizontal="center" vertical="center"/>
    </xf>
    <xf numFmtId="166" fontId="9" fillId="11" borderId="3" xfId="6" applyNumberFormat="1" applyFont="1" applyFill="1" applyBorder="1" applyAlignment="1">
      <alignment horizontal="center" vertical="center"/>
    </xf>
    <xf numFmtId="165" fontId="9" fillId="11" borderId="3" xfId="12" applyNumberFormat="1" applyFont="1" applyFill="1" applyBorder="1" applyAlignment="1" applyProtection="1">
      <alignment horizontal="center" vertical="center"/>
    </xf>
    <xf numFmtId="165" fontId="12" fillId="13" borderId="3" xfId="6" applyNumberFormat="1" applyFont="1" applyFill="1" applyBorder="1" applyAlignment="1">
      <alignment horizontal="center" vertical="center"/>
    </xf>
    <xf numFmtId="165" fontId="12" fillId="13" borderId="8" xfId="12" applyNumberFormat="1" applyFont="1" applyFill="1" applyBorder="1" applyAlignment="1" applyProtection="1">
      <alignment horizontal="center" vertical="center"/>
    </xf>
    <xf numFmtId="166" fontId="12" fillId="13" borderId="3" xfId="6" applyNumberFormat="1" applyFont="1" applyFill="1" applyBorder="1" applyAlignment="1">
      <alignment horizontal="center" vertical="center"/>
    </xf>
    <xf numFmtId="165" fontId="12" fillId="13" borderId="3" xfId="12" applyNumberFormat="1" applyFont="1" applyFill="1" applyBorder="1" applyAlignment="1" applyProtection="1">
      <alignment horizontal="center" vertical="center"/>
    </xf>
    <xf numFmtId="165" fontId="9" fillId="11" borderId="3" xfId="0" applyNumberFormat="1" applyFont="1" applyFill="1" applyBorder="1" applyAlignment="1">
      <alignment horizontal="center" vertical="center"/>
    </xf>
    <xf numFmtId="165" fontId="12" fillId="13" borderId="3" xfId="0" applyNumberFormat="1" applyFont="1" applyFill="1" applyBorder="1" applyAlignment="1">
      <alignment horizontal="center" vertical="center"/>
    </xf>
    <xf numFmtId="166" fontId="12" fillId="9" borderId="3" xfId="0" applyNumberFormat="1" applyFont="1" applyFill="1" applyBorder="1" applyAlignment="1">
      <alignment horizontal="center" vertical="center"/>
    </xf>
    <xf numFmtId="166" fontId="12" fillId="13" borderId="3" xfId="0" applyNumberFormat="1" applyFont="1" applyFill="1" applyBorder="1" applyAlignment="1">
      <alignment horizontal="center" vertical="center"/>
    </xf>
    <xf numFmtId="166" fontId="9" fillId="11" borderId="3" xfId="0" applyNumberFormat="1" applyFont="1" applyFill="1" applyBorder="1" applyAlignment="1">
      <alignment horizontal="center" vertical="center"/>
    </xf>
    <xf numFmtId="165" fontId="9" fillId="11" borderId="0" xfId="0" applyNumberFormat="1" applyFont="1" applyFill="1" applyBorder="1" applyAlignment="1">
      <alignment horizontal="center" vertical="center"/>
    </xf>
    <xf numFmtId="164" fontId="12" fillId="4" borderId="3" xfId="12" applyNumberFormat="1" applyFont="1" applyFill="1" applyBorder="1" applyAlignment="1" applyProtection="1">
      <alignment horizontal="center" vertical="center" wrapText="1" readingOrder="1"/>
      <protection locked="0"/>
    </xf>
    <xf numFmtId="165" fontId="30" fillId="5" borderId="3" xfId="2" applyNumberFormat="1" applyFont="1" applyFill="1" applyBorder="1" applyAlignment="1">
      <alignment horizontal="center" vertical="center" readingOrder="1"/>
    </xf>
    <xf numFmtId="164" fontId="30" fillId="4" borderId="3" xfId="12" applyNumberFormat="1" applyFont="1" applyFill="1" applyBorder="1" applyAlignment="1" applyProtection="1">
      <alignment horizontal="center" vertical="center" wrapText="1" readingOrder="1"/>
      <protection locked="0"/>
    </xf>
    <xf numFmtId="164" fontId="12" fillId="6" borderId="3" xfId="12" applyNumberFormat="1" applyFont="1" applyFill="1" applyBorder="1" applyAlignment="1" applyProtection="1">
      <alignment horizontal="center" vertical="center" wrapText="1" readingOrder="1"/>
    </xf>
    <xf numFmtId="165" fontId="9" fillId="4" borderId="3" xfId="10" applyNumberFormat="1" applyFont="1" applyFill="1" applyBorder="1" applyAlignment="1" applyProtection="1">
      <alignment horizontal="center" vertical="center" readingOrder="1"/>
    </xf>
    <xf numFmtId="164" fontId="9" fillId="4" borderId="2" xfId="12" applyNumberFormat="1" applyFont="1" applyFill="1" applyBorder="1" applyAlignment="1" applyProtection="1">
      <alignment horizontal="center" vertical="center" wrapText="1" readingOrder="1"/>
      <protection locked="0"/>
    </xf>
    <xf numFmtId="165" fontId="9" fillId="4" borderId="4" xfId="10" applyNumberFormat="1" applyFont="1" applyFill="1" applyBorder="1" applyAlignment="1" applyProtection="1">
      <alignment horizontal="center" vertical="center" readingOrder="1"/>
    </xf>
    <xf numFmtId="165" fontId="9" fillId="4" borderId="4" xfId="6" applyNumberFormat="1" applyFont="1" applyFill="1" applyBorder="1" applyAlignment="1">
      <alignment horizontal="center" vertical="center" readingOrder="1"/>
    </xf>
    <xf numFmtId="164" fontId="12" fillId="3" borderId="3" xfId="12" applyNumberFormat="1" applyFont="1" applyFill="1" applyBorder="1" applyAlignment="1" applyProtection="1">
      <alignment horizontal="center" vertical="center" wrapText="1" readingOrder="1"/>
    </xf>
    <xf numFmtId="165" fontId="12" fillId="3" borderId="3" xfId="12" applyNumberFormat="1" applyFont="1" applyFill="1" applyBorder="1" applyAlignment="1" applyProtection="1">
      <alignment horizontal="center" vertical="center" wrapText="1" readingOrder="1"/>
    </xf>
    <xf numFmtId="164" fontId="12" fillId="3" borderId="3" xfId="12" applyNumberFormat="1" applyFont="1" applyFill="1" applyBorder="1" applyAlignment="1" applyProtection="1">
      <alignment horizontal="center" vertical="center" readingOrder="1"/>
    </xf>
    <xf numFmtId="164" fontId="9" fillId="4" borderId="3" xfId="12" applyNumberFormat="1" applyFont="1" applyFill="1" applyBorder="1" applyAlignment="1" applyProtection="1">
      <alignment horizontal="center" vertical="center" wrapText="1" readingOrder="1"/>
    </xf>
    <xf numFmtId="165" fontId="9" fillId="4" borderId="3" xfId="12" applyNumberFormat="1" applyFont="1" applyFill="1" applyBorder="1" applyAlignment="1" applyProtection="1">
      <alignment horizontal="center" vertical="center" wrapText="1" readingOrder="1"/>
    </xf>
    <xf numFmtId="164" fontId="9" fillId="4" borderId="3" xfId="12" applyNumberFormat="1" applyFont="1" applyFill="1" applyBorder="1" applyAlignment="1" applyProtection="1">
      <alignment horizontal="center" vertical="center" readingOrder="1"/>
    </xf>
    <xf numFmtId="164" fontId="9" fillId="5" borderId="3" xfId="12" applyNumberFormat="1" applyFont="1" applyFill="1" applyBorder="1" applyAlignment="1" applyProtection="1">
      <alignment horizontal="center" vertical="center" wrapText="1" readingOrder="1"/>
    </xf>
    <xf numFmtId="165" fontId="9" fillId="5" borderId="3" xfId="12" applyNumberFormat="1" applyFont="1" applyFill="1" applyBorder="1" applyAlignment="1" applyProtection="1">
      <alignment horizontal="center" vertical="center" wrapText="1" readingOrder="1"/>
    </xf>
    <xf numFmtId="164" fontId="12" fillId="4" borderId="3" xfId="12" applyNumberFormat="1" applyFont="1" applyFill="1" applyBorder="1" applyAlignment="1" applyProtection="1">
      <alignment horizontal="center" vertical="center" wrapText="1" readingOrder="1"/>
    </xf>
    <xf numFmtId="165" fontId="12" fillId="4" borderId="3" xfId="12" applyNumberFormat="1" applyFont="1" applyFill="1" applyBorder="1" applyAlignment="1" applyProtection="1">
      <alignment horizontal="center" vertical="center" wrapText="1" readingOrder="1"/>
    </xf>
    <xf numFmtId="164" fontId="12" fillId="4" borderId="3" xfId="12" applyNumberFormat="1" applyFont="1" applyFill="1" applyBorder="1" applyAlignment="1" applyProtection="1">
      <alignment horizontal="center" vertical="center" readingOrder="1"/>
    </xf>
    <xf numFmtId="164" fontId="30" fillId="5" borderId="3" xfId="12" applyNumberFormat="1" applyFont="1" applyFill="1" applyBorder="1" applyAlignment="1" applyProtection="1">
      <alignment horizontal="center" vertical="center" wrapText="1" readingOrder="1"/>
    </xf>
    <xf numFmtId="165" fontId="30" fillId="5" borderId="3" xfId="12" applyNumberFormat="1" applyFont="1" applyFill="1" applyBorder="1" applyAlignment="1" applyProtection="1">
      <alignment horizontal="center" vertical="center" wrapText="1" readingOrder="1"/>
    </xf>
    <xf numFmtId="164" fontId="30" fillId="5" borderId="3" xfId="12" applyNumberFormat="1" applyFont="1" applyFill="1" applyBorder="1" applyAlignment="1" applyProtection="1">
      <alignment horizontal="center" vertical="center" readingOrder="1"/>
    </xf>
    <xf numFmtId="165" fontId="12" fillId="6" borderId="3" xfId="12" applyNumberFormat="1" applyFont="1" applyFill="1" applyBorder="1" applyAlignment="1" applyProtection="1">
      <alignment horizontal="center" vertical="center" wrapText="1" readingOrder="1"/>
    </xf>
    <xf numFmtId="164" fontId="12" fillId="6" borderId="3" xfId="12" applyNumberFormat="1" applyFont="1" applyFill="1" applyBorder="1" applyAlignment="1" applyProtection="1">
      <alignment horizontal="center" vertical="center" readingOrder="1"/>
    </xf>
    <xf numFmtId="164" fontId="12" fillId="4" borderId="4" xfId="12" applyNumberFormat="1" applyFont="1" applyFill="1" applyBorder="1" applyAlignment="1" applyProtection="1">
      <alignment horizontal="center" vertical="center" wrapText="1" readingOrder="1"/>
      <protection locked="0"/>
    </xf>
    <xf numFmtId="165" fontId="12" fillId="2" borderId="4" xfId="6" applyNumberFormat="1" applyFont="1" applyFill="1" applyBorder="1" applyAlignment="1">
      <alignment horizontal="center" vertical="center" wrapText="1"/>
    </xf>
    <xf numFmtId="164" fontId="12" fillId="2" borderId="3" xfId="12" applyNumberFormat="1" applyFont="1" applyFill="1" applyBorder="1" applyAlignment="1" applyProtection="1">
      <alignment horizontal="center" vertical="center" wrapText="1"/>
    </xf>
    <xf numFmtId="165" fontId="12" fillId="2" borderId="3" xfId="12" applyNumberFormat="1" applyFont="1" applyFill="1" applyBorder="1" applyAlignment="1" applyProtection="1">
      <alignment horizontal="center" vertical="center" wrapText="1"/>
    </xf>
    <xf numFmtId="165" fontId="12" fillId="4" borderId="4" xfId="12" applyNumberFormat="1" applyFont="1" applyFill="1" applyBorder="1" applyAlignment="1" applyProtection="1">
      <alignment horizontal="center" vertical="center" wrapText="1" readingOrder="1"/>
      <protection locked="0"/>
    </xf>
    <xf numFmtId="167" fontId="29" fillId="11" borderId="3" xfId="6" applyNumberFormat="1" applyFont="1" applyFill="1" applyBorder="1" applyAlignment="1">
      <alignment horizontal="center" vertical="center"/>
    </xf>
    <xf numFmtId="167" fontId="29" fillId="13" borderId="3" xfId="6" applyNumberFormat="1" applyFont="1" applyFill="1" applyBorder="1" applyAlignment="1">
      <alignment horizontal="center" vertical="center"/>
    </xf>
    <xf numFmtId="164" fontId="31" fillId="9" borderId="3" xfId="12" applyNumberFormat="1" applyFont="1" applyFill="1" applyBorder="1" applyAlignment="1" applyProtection="1">
      <alignment horizontal="center" vertical="center"/>
    </xf>
    <xf numFmtId="164" fontId="12" fillId="9" borderId="3" xfId="12" applyNumberFormat="1" applyFont="1" applyFill="1" applyBorder="1" applyAlignment="1" applyProtection="1">
      <alignment horizontal="center" vertical="center"/>
    </xf>
    <xf numFmtId="164" fontId="9" fillId="11" borderId="3" xfId="12" applyNumberFormat="1" applyFont="1" applyFill="1" applyBorder="1" applyAlignment="1" applyProtection="1">
      <alignment horizontal="center" vertical="center"/>
    </xf>
    <xf numFmtId="164" fontId="12" fillId="13" borderId="3" xfId="12" applyNumberFormat="1" applyFont="1" applyFill="1" applyBorder="1" applyAlignment="1" applyProtection="1">
      <alignment horizontal="center" vertical="center"/>
    </xf>
    <xf numFmtId="0" fontId="9" fillId="0" borderId="0" xfId="6" applyFont="1" applyAlignment="1">
      <alignment wrapText="1"/>
    </xf>
    <xf numFmtId="0" fontId="9" fillId="0" borderId="0" xfId="6" applyFont="1" applyAlignment="1">
      <alignment horizontal="center" wrapText="1"/>
    </xf>
    <xf numFmtId="0" fontId="9" fillId="0" borderId="0" xfId="6" applyFont="1"/>
    <xf numFmtId="165" fontId="9" fillId="0" borderId="0" xfId="12" applyNumberFormat="1" applyFont="1" applyBorder="1" applyAlignment="1" applyProtection="1">
      <alignment horizontal="center"/>
    </xf>
    <xf numFmtId="164" fontId="9" fillId="0" borderId="0" xfId="12" applyNumberFormat="1" applyFont="1" applyBorder="1" applyAlignment="1" applyProtection="1">
      <alignment horizontal="center"/>
    </xf>
    <xf numFmtId="0" fontId="9" fillId="0" borderId="0" xfId="6" applyFont="1" applyAlignment="1">
      <alignment horizontal="right"/>
    </xf>
    <xf numFmtId="0" fontId="9" fillId="0" borderId="0" xfId="6" applyFont="1" applyAlignment="1">
      <alignment horizontal="center"/>
    </xf>
    <xf numFmtId="164" fontId="32" fillId="0" borderId="0" xfId="12" applyNumberFormat="1" applyFont="1" applyBorder="1" applyAlignment="1" applyProtection="1">
      <alignment horizontal="center"/>
    </xf>
    <xf numFmtId="165" fontId="33" fillId="0" borderId="0" xfId="6" applyNumberFormat="1" applyFont="1" applyBorder="1" applyAlignment="1">
      <alignment horizontal="center"/>
    </xf>
    <xf numFmtId="0" fontId="33" fillId="0" borderId="0" xfId="6" applyFont="1" applyBorder="1" applyAlignment="1">
      <alignment horizontal="center"/>
    </xf>
    <xf numFmtId="165" fontId="33" fillId="0" borderId="0" xfId="6" applyNumberFormat="1" applyFont="1" applyAlignment="1">
      <alignment horizontal="center"/>
    </xf>
    <xf numFmtId="165" fontId="33" fillId="0" borderId="0" xfId="6" applyNumberFormat="1" applyFont="1" applyBorder="1" applyAlignment="1" applyProtection="1">
      <alignment horizontal="center"/>
      <protection locked="0"/>
    </xf>
    <xf numFmtId="0" fontId="33" fillId="0" borderId="0" xfId="6" applyFont="1" applyBorder="1" applyAlignment="1" applyProtection="1">
      <alignment horizontal="center"/>
      <protection locked="0"/>
    </xf>
    <xf numFmtId="0" fontId="34" fillId="0" borderId="0" xfId="6" applyFont="1"/>
    <xf numFmtId="165" fontId="33" fillId="0" borderId="0" xfId="6" applyNumberFormat="1" applyFont="1" applyAlignment="1" applyProtection="1">
      <alignment horizontal="center"/>
      <protection locked="0"/>
    </xf>
    <xf numFmtId="165" fontId="9" fillId="0" borderId="0" xfId="6" applyNumberFormat="1" applyFont="1" applyBorder="1" applyAlignment="1">
      <alignment horizontal="right"/>
    </xf>
    <xf numFmtId="0" fontId="9" fillId="0" borderId="0" xfId="6" applyFont="1" applyBorder="1" applyAlignment="1">
      <alignment horizontal="right"/>
    </xf>
    <xf numFmtId="164" fontId="9" fillId="0" borderId="0" xfId="12" applyNumberFormat="1" applyFont="1" applyBorder="1" applyAlignment="1" applyProtection="1">
      <alignment horizontal="center" vertical="center" wrapText="1"/>
    </xf>
    <xf numFmtId="166" fontId="12" fillId="3" borderId="3" xfId="8" applyNumberFormat="1" applyFont="1" applyFill="1" applyBorder="1" applyAlignment="1">
      <alignment vertical="center" wrapText="1"/>
    </xf>
    <xf numFmtId="166" fontId="35" fillId="4" borderId="3" xfId="8" applyNumberFormat="1" applyFont="1" applyFill="1" applyBorder="1" applyAlignment="1">
      <alignment vertical="center" wrapText="1"/>
    </xf>
    <xf numFmtId="166" fontId="9" fillId="4" borderId="3" xfId="6" applyNumberFormat="1" applyFont="1" applyFill="1" applyBorder="1" applyAlignment="1">
      <alignment vertical="center" wrapText="1"/>
    </xf>
    <xf numFmtId="166" fontId="30" fillId="5" borderId="3" xfId="8" applyNumberFormat="1" applyFont="1" applyFill="1" applyBorder="1" applyAlignment="1">
      <alignment vertical="center" wrapText="1"/>
    </xf>
    <xf numFmtId="166" fontId="36" fillId="3" borderId="3" xfId="8" applyNumberFormat="1" applyFont="1" applyFill="1" applyBorder="1" applyAlignment="1">
      <alignment vertical="center" wrapText="1"/>
    </xf>
    <xf numFmtId="166" fontId="9" fillId="4" borderId="3" xfId="2" applyNumberFormat="1" applyFont="1" applyFill="1" applyBorder="1" applyAlignment="1">
      <alignment horizontal="left" wrapText="1" readingOrder="1"/>
    </xf>
    <xf numFmtId="166" fontId="12" fillId="4" borderId="3" xfId="8" applyNumberFormat="1" applyFont="1" applyFill="1" applyBorder="1" applyAlignment="1">
      <alignment vertical="center" wrapText="1"/>
    </xf>
    <xf numFmtId="166" fontId="12" fillId="4" borderId="3" xfId="8" applyNumberFormat="1" applyFont="1" applyFill="1" applyBorder="1" applyAlignment="1">
      <alignment horizontal="center" vertical="center" wrapText="1"/>
    </xf>
    <xf numFmtId="166" fontId="30" fillId="5" borderId="3" xfId="2" applyNumberFormat="1" applyFont="1" applyFill="1" applyBorder="1" applyAlignment="1">
      <alignment horizontal="left" wrapText="1" readingOrder="1"/>
    </xf>
    <xf numFmtId="166" fontId="30" fillId="5" borderId="0" xfId="2" applyNumberFormat="1" applyFont="1" applyFill="1" applyBorder="1" applyAlignment="1">
      <alignment horizontal="left" wrapText="1" readingOrder="1"/>
    </xf>
    <xf numFmtId="166" fontId="30" fillId="5" borderId="0" xfId="8" applyNumberFormat="1" applyFont="1" applyFill="1" applyBorder="1" applyAlignment="1">
      <alignment vertical="center" wrapText="1"/>
    </xf>
    <xf numFmtId="166" fontId="9" fillId="4" borderId="3" xfId="3" applyNumberFormat="1" applyFont="1" applyFill="1" applyBorder="1" applyAlignment="1">
      <alignment wrapText="1"/>
    </xf>
    <xf numFmtId="166" fontId="34" fillId="4" borderId="3" xfId="2" applyNumberFormat="1" applyFont="1" applyFill="1" applyBorder="1" applyAlignment="1">
      <alignment horizontal="left" wrapText="1" readingOrder="1"/>
    </xf>
    <xf numFmtId="166" fontId="12" fillId="6" borderId="3" xfId="6" applyNumberFormat="1" applyFont="1" applyFill="1" applyBorder="1" applyAlignment="1">
      <alignment horizontal="left" vertical="center" wrapText="1"/>
    </xf>
    <xf numFmtId="166" fontId="9" fillId="6" borderId="3" xfId="6" applyNumberFormat="1" applyFont="1" applyFill="1" applyBorder="1" applyAlignment="1">
      <alignment horizontal="center" vertical="center" wrapText="1"/>
    </xf>
    <xf numFmtId="165" fontId="17" fillId="2" borderId="3" xfId="12" applyNumberFormat="1" applyFont="1" applyFill="1" applyBorder="1" applyAlignment="1" applyProtection="1">
      <alignment horizontal="center" vertical="center" wrapText="1"/>
    </xf>
    <xf numFmtId="164" fontId="17" fillId="2" borderId="3" xfId="12" applyNumberFormat="1" applyFont="1" applyFill="1" applyBorder="1" applyAlignment="1" applyProtection="1">
      <alignment horizontal="center" vertical="center" wrapText="1"/>
    </xf>
    <xf numFmtId="165" fontId="17" fillId="2" borderId="4" xfId="6" applyNumberFormat="1" applyFont="1" applyFill="1" applyBorder="1" applyAlignment="1">
      <alignment horizontal="center" vertical="center" wrapText="1"/>
    </xf>
    <xf numFmtId="165" fontId="12" fillId="2" borderId="4" xfId="6" applyNumberFormat="1" applyFont="1" applyFill="1" applyBorder="1" applyAlignment="1">
      <alignment horizontal="center" vertical="center" wrapText="1"/>
    </xf>
    <xf numFmtId="165" fontId="12" fillId="2" borderId="3" xfId="12" applyNumberFormat="1" applyFont="1" applyFill="1" applyBorder="1" applyAlignment="1" applyProtection="1">
      <alignment horizontal="center" vertical="center" wrapText="1"/>
    </xf>
    <xf numFmtId="164" fontId="12" fillId="2" borderId="3" xfId="12" applyNumberFormat="1" applyFont="1" applyFill="1" applyBorder="1" applyAlignment="1" applyProtection="1">
      <alignment horizontal="center" vertical="center" wrapText="1"/>
    </xf>
    <xf numFmtId="164" fontId="10" fillId="0" borderId="0" xfId="12" applyNumberFormat="1" applyFont="1" applyBorder="1" applyAlignment="1" applyProtection="1">
      <alignment horizontal="center"/>
    </xf>
    <xf numFmtId="0" fontId="10" fillId="0" borderId="0" xfId="6" applyFont="1" applyAlignment="1">
      <alignment horizontal="center"/>
    </xf>
    <xf numFmtId="164" fontId="29" fillId="0" borderId="0" xfId="12" applyNumberFormat="1" applyFont="1" applyBorder="1" applyAlignment="1" applyProtection="1">
      <alignment horizontal="center"/>
    </xf>
    <xf numFmtId="165" fontId="37" fillId="0" borderId="0" xfId="6" applyNumberFormat="1" applyFont="1" applyBorder="1" applyAlignment="1">
      <alignment horizontal="center"/>
    </xf>
    <xf numFmtId="0" fontId="37" fillId="0" borderId="0" xfId="6" applyFont="1" applyBorder="1" applyAlignment="1">
      <alignment horizontal="center"/>
    </xf>
    <xf numFmtId="165" fontId="37" fillId="0" borderId="0" xfId="6" applyNumberFormat="1" applyFont="1" applyAlignment="1">
      <alignment horizontal="center"/>
    </xf>
    <xf numFmtId="165" fontId="37" fillId="0" borderId="0" xfId="6" applyNumberFormat="1" applyFont="1" applyBorder="1" applyAlignment="1" applyProtection="1">
      <alignment horizontal="center"/>
      <protection locked="0"/>
    </xf>
    <xf numFmtId="0" fontId="37" fillId="0" borderId="0" xfId="6" applyFont="1" applyBorder="1" applyAlignment="1" applyProtection="1">
      <alignment horizontal="center"/>
      <protection locked="0"/>
    </xf>
    <xf numFmtId="0" fontId="38" fillId="0" borderId="0" xfId="6" applyFont="1"/>
    <xf numFmtId="165" fontId="37" fillId="0" borderId="0" xfId="6" applyNumberFormat="1" applyFont="1" applyAlignment="1" applyProtection="1">
      <alignment horizontal="center"/>
      <protection locked="0"/>
    </xf>
    <xf numFmtId="165" fontId="10" fillId="0" borderId="0" xfId="6" applyNumberFormat="1" applyFont="1" applyBorder="1" applyAlignment="1">
      <alignment horizontal="right"/>
    </xf>
    <xf numFmtId="0" fontId="10" fillId="0" borderId="0" xfId="6" applyFont="1" applyBorder="1" applyAlignment="1">
      <alignment horizontal="right"/>
    </xf>
    <xf numFmtId="164" fontId="14" fillId="0" borderId="0" xfId="12" applyNumberFormat="1" applyFont="1" applyBorder="1" applyAlignment="1" applyProtection="1">
      <alignment horizontal="center" wrapText="1"/>
    </xf>
    <xf numFmtId="164" fontId="14" fillId="0" borderId="3" xfId="12" applyNumberFormat="1" applyFont="1" applyBorder="1" applyAlignment="1" applyProtection="1">
      <alignment horizontal="center" wrapText="1"/>
    </xf>
    <xf numFmtId="166" fontId="14" fillId="0" borderId="0" xfId="6" applyNumberFormat="1" applyFont="1" applyBorder="1" applyAlignment="1">
      <alignment horizontal="center"/>
    </xf>
    <xf numFmtId="164" fontId="10" fillId="7" borderId="4" xfId="12" applyNumberFormat="1" applyFont="1" applyFill="1" applyBorder="1" applyAlignment="1" applyProtection="1">
      <alignment horizontal="center"/>
    </xf>
    <xf numFmtId="164" fontId="28" fillId="0" borderId="6" xfId="12" applyNumberFormat="1" applyFont="1" applyBorder="1" applyAlignment="1" applyProtection="1">
      <alignment horizontal="center" wrapText="1"/>
    </xf>
    <xf numFmtId="165" fontId="28" fillId="0" borderId="0" xfId="12" applyNumberFormat="1" applyFont="1" applyBorder="1" applyAlignment="1" applyProtection="1">
      <alignment horizontal="center" wrapText="1"/>
    </xf>
    <xf numFmtId="164" fontId="10" fillId="6" borderId="3" xfId="12" applyNumberFormat="1" applyFont="1" applyFill="1" applyBorder="1" applyAlignment="1" applyProtection="1">
      <alignment horizontal="center"/>
    </xf>
    <xf numFmtId="165" fontId="10" fillId="6" borderId="3" xfId="12" applyNumberFormat="1" applyFont="1" applyFill="1" applyBorder="1" applyAlignment="1" applyProtection="1">
      <alignment horizontal="center"/>
    </xf>
    <xf numFmtId="167" fontId="27" fillId="0" borderId="0" xfId="6" applyNumberFormat="1" applyFont="1" applyAlignment="1"/>
    <xf numFmtId="166" fontId="16" fillId="4" borderId="3" xfId="0" applyNumberFormat="1" applyFont="1" applyFill="1" applyBorder="1" applyAlignment="1">
      <alignment horizontal="center" vertical="center" wrapText="1"/>
    </xf>
    <xf numFmtId="166" fontId="17" fillId="8" borderId="4" xfId="6" applyNumberFormat="1" applyFont="1" applyFill="1" applyBorder="1" applyAlignment="1">
      <alignment horizontal="center" vertical="center"/>
    </xf>
    <xf numFmtId="166" fontId="17" fillId="8" borderId="3" xfId="6" applyNumberFormat="1" applyFont="1" applyFill="1" applyBorder="1" applyAlignment="1">
      <alignment horizontal="center" vertical="center" wrapText="1"/>
    </xf>
    <xf numFmtId="166" fontId="16" fillId="4" borderId="3" xfId="6" applyNumberFormat="1" applyFont="1" applyFill="1" applyBorder="1" applyAlignment="1">
      <alignment horizontal="center" vertical="center" wrapText="1"/>
    </xf>
    <xf numFmtId="164" fontId="17" fillId="8" borderId="4" xfId="12" applyNumberFormat="1" applyFont="1" applyFill="1" applyBorder="1" applyAlignment="1" applyProtection="1">
      <alignment horizontal="center" vertical="center"/>
    </xf>
    <xf numFmtId="164" fontId="16" fillId="4" borderId="4" xfId="12" applyNumberFormat="1" applyFont="1" applyFill="1" applyBorder="1" applyAlignment="1" applyProtection="1">
      <alignment horizontal="center" vertical="center" wrapText="1"/>
      <protection locked="0"/>
    </xf>
    <xf numFmtId="164" fontId="17" fillId="6" borderId="3" xfId="12" applyNumberFormat="1" applyFont="1" applyFill="1" applyBorder="1" applyAlignment="1" applyProtection="1">
      <alignment horizontal="center" vertical="center"/>
    </xf>
    <xf numFmtId="166" fontId="17" fillId="6" borderId="3" xfId="6" applyNumberFormat="1" applyFont="1" applyFill="1" applyBorder="1" applyAlignment="1">
      <alignment horizontal="center"/>
    </xf>
    <xf numFmtId="166" fontId="21" fillId="8" borderId="3" xfId="0" applyNumberFormat="1" applyFont="1" applyFill="1" applyBorder="1" applyAlignment="1">
      <alignment horizontal="center" vertical="center" wrapText="1"/>
    </xf>
    <xf numFmtId="164" fontId="17" fillId="8" borderId="3" xfId="12" applyNumberFormat="1" applyFont="1" applyFill="1" applyBorder="1" applyAlignment="1" applyProtection="1">
      <alignment horizontal="center" vertical="center" wrapText="1"/>
    </xf>
    <xf numFmtId="165" fontId="17" fillId="8" borderId="3" xfId="12" applyNumberFormat="1" applyFont="1" applyFill="1" applyBorder="1" applyAlignment="1" applyProtection="1">
      <alignment horizontal="center" vertical="center" wrapText="1"/>
    </xf>
    <xf numFmtId="164" fontId="16" fillId="4" borderId="3" xfId="12" applyNumberFormat="1" applyFont="1" applyFill="1" applyBorder="1" applyAlignment="1" applyProtection="1">
      <alignment horizontal="center" vertical="center" wrapText="1"/>
    </xf>
    <xf numFmtId="165" fontId="16" fillId="4" borderId="3" xfId="12" applyNumberFormat="1" applyFont="1" applyFill="1" applyBorder="1" applyAlignment="1" applyProtection="1">
      <alignment horizontal="center" vertical="center" wrapText="1"/>
    </xf>
    <xf numFmtId="166" fontId="21" fillId="8" borderId="4" xfId="0" applyNumberFormat="1" applyFont="1" applyFill="1" applyBorder="1" applyAlignment="1">
      <alignment horizontal="center" vertical="center"/>
    </xf>
    <xf numFmtId="165" fontId="16" fillId="4" borderId="3" xfId="12" applyNumberFormat="1" applyFont="1" applyFill="1" applyBorder="1" applyAlignment="1" applyProtection="1">
      <alignment horizontal="center" vertical="center"/>
    </xf>
    <xf numFmtId="164" fontId="17" fillId="6" borderId="3" xfId="6" applyNumberFormat="1" applyFont="1" applyFill="1" applyBorder="1" applyAlignment="1">
      <alignment horizontal="center" vertical="center"/>
    </xf>
    <xf numFmtId="164" fontId="17" fillId="6" borderId="3" xfId="12" applyNumberFormat="1" applyFont="1" applyFill="1" applyBorder="1" applyAlignment="1" applyProtection="1">
      <alignment horizontal="center" vertical="center" wrapText="1"/>
    </xf>
    <xf numFmtId="165" fontId="17" fillId="6" borderId="3" xfId="12" applyNumberFormat="1" applyFont="1" applyFill="1" applyBorder="1" applyAlignment="1" applyProtection="1">
      <alignment horizontal="center" vertical="center"/>
    </xf>
    <xf numFmtId="164" fontId="12" fillId="9" borderId="8" xfId="12" applyNumberFormat="1" applyFont="1" applyFill="1" applyBorder="1" applyAlignment="1" applyProtection="1">
      <alignment horizontal="center" vertical="center"/>
    </xf>
    <xf numFmtId="164" fontId="12" fillId="13" borderId="8" xfId="12" applyNumberFormat="1" applyFont="1" applyFill="1" applyBorder="1" applyAlignment="1" applyProtection="1">
      <alignment horizontal="center" vertical="center"/>
    </xf>
    <xf numFmtId="165" fontId="12" fillId="2" borderId="3" xfId="12" applyNumberFormat="1" applyFont="1" applyFill="1" applyBorder="1" applyAlignment="1" applyProtection="1">
      <alignment horizontal="center" vertical="center" wrapText="1"/>
    </xf>
    <xf numFmtId="164" fontId="12" fillId="2" borderId="3" xfId="12" applyNumberFormat="1" applyFont="1" applyFill="1" applyBorder="1" applyAlignment="1" applyProtection="1">
      <alignment horizontal="center" vertical="center" wrapText="1"/>
    </xf>
    <xf numFmtId="0" fontId="17" fillId="2" borderId="3" xfId="6" applyFont="1" applyFill="1" applyBorder="1" applyAlignment="1">
      <alignment horizontal="center" vertical="center" wrapText="1"/>
    </xf>
    <xf numFmtId="165" fontId="17" fillId="2" borderId="3" xfId="6" applyNumberFormat="1" applyFont="1" applyFill="1" applyBorder="1" applyAlignment="1">
      <alignment horizontal="center" vertical="center" wrapText="1"/>
    </xf>
    <xf numFmtId="165" fontId="17" fillId="2" borderId="3" xfId="12" applyNumberFormat="1" applyFont="1" applyFill="1" applyBorder="1" applyAlignment="1" applyProtection="1">
      <alignment horizontal="center" vertical="center" wrapText="1"/>
    </xf>
    <xf numFmtId="164" fontId="17" fillId="2" borderId="3" xfId="12" applyNumberFormat="1" applyFont="1" applyFill="1" applyBorder="1" applyAlignment="1" applyProtection="1">
      <alignment horizontal="center" vertical="center" wrapText="1"/>
    </xf>
    <xf numFmtId="165" fontId="12" fillId="2" borderId="4" xfId="6" applyNumberFormat="1" applyFont="1" applyFill="1" applyBorder="1" applyAlignment="1">
      <alignment horizontal="center" vertical="center" wrapText="1"/>
    </xf>
    <xf numFmtId="165" fontId="12" fillId="2" borderId="7" xfId="6" applyNumberFormat="1" applyFont="1" applyFill="1" applyBorder="1" applyAlignment="1">
      <alignment horizontal="center" vertical="center" wrapText="1"/>
    </xf>
    <xf numFmtId="165" fontId="12" fillId="2" borderId="8" xfId="6" applyNumberFormat="1" applyFont="1" applyFill="1" applyBorder="1" applyAlignment="1">
      <alignment horizontal="center" vertical="center" wrapText="1"/>
    </xf>
    <xf numFmtId="165" fontId="17" fillId="2" borderId="4" xfId="6" applyNumberFormat="1" applyFont="1" applyFill="1" applyBorder="1" applyAlignment="1">
      <alignment horizontal="center" vertical="center" wrapText="1"/>
    </xf>
    <xf numFmtId="165" fontId="17" fillId="2" borderId="7" xfId="6" applyNumberFormat="1" applyFont="1" applyFill="1" applyBorder="1" applyAlignment="1">
      <alignment horizontal="center" vertical="center" wrapText="1"/>
    </xf>
    <xf numFmtId="165" fontId="17" fillId="2" borderId="8" xfId="6" applyNumberFormat="1" applyFont="1" applyFill="1" applyBorder="1" applyAlignment="1">
      <alignment horizontal="center" vertical="center" wrapText="1"/>
    </xf>
    <xf numFmtId="0" fontId="17" fillId="2" borderId="2" xfId="6" applyFont="1" applyFill="1" applyBorder="1" applyAlignment="1">
      <alignment horizontal="center" vertical="center" wrapText="1"/>
    </xf>
    <xf numFmtId="0" fontId="12" fillId="2" borderId="3" xfId="6" applyFont="1" applyFill="1" applyBorder="1" applyAlignment="1">
      <alignment horizontal="center" vertical="center" wrapText="1"/>
    </xf>
    <xf numFmtId="0" fontId="12" fillId="2" borderId="2" xfId="6" applyFont="1" applyFill="1" applyBorder="1" applyAlignment="1">
      <alignment horizontal="center" vertical="center" wrapText="1"/>
    </xf>
    <xf numFmtId="165" fontId="12" fillId="2" borderId="3" xfId="6" applyNumberFormat="1" applyFont="1" applyFill="1" applyBorder="1" applyAlignment="1">
      <alignment horizontal="center" vertical="center" wrapText="1"/>
    </xf>
    <xf numFmtId="0" fontId="19" fillId="0" borderId="0" xfId="6" applyFont="1" applyBorder="1" applyAlignment="1">
      <alignment horizontal="center"/>
    </xf>
    <xf numFmtId="0" fontId="19" fillId="0" borderId="0" xfId="6" applyFont="1" applyBorder="1" applyAlignment="1" applyProtection="1">
      <alignment horizontal="center"/>
      <protection locked="0"/>
    </xf>
    <xf numFmtId="0" fontId="16" fillId="0" borderId="1" xfId="6" applyFont="1" applyBorder="1" applyAlignment="1">
      <alignment horizontal="right"/>
    </xf>
    <xf numFmtId="0" fontId="33" fillId="0" borderId="0" xfId="6" applyFont="1" applyBorder="1" applyAlignment="1">
      <alignment horizontal="center"/>
    </xf>
    <xf numFmtId="0" fontId="33" fillId="0" borderId="0" xfId="6" applyFont="1" applyBorder="1" applyAlignment="1" applyProtection="1">
      <alignment horizontal="center"/>
      <protection locked="0"/>
    </xf>
    <xf numFmtId="0" fontId="9" fillId="0" borderId="1" xfId="6" applyFont="1" applyBorder="1" applyAlignment="1">
      <alignment horizontal="right"/>
    </xf>
  </cellXfs>
  <cellStyles count="70">
    <cellStyle name="Normal" xfId="2"/>
    <cellStyle name="Обычный" xfId="0" builtinId="0"/>
    <cellStyle name="Обычный 10" xfId="14"/>
    <cellStyle name="Обычный 11" xfId="15"/>
    <cellStyle name="Обычный 12" xfId="16"/>
    <cellStyle name="Обычный 13" xfId="17"/>
    <cellStyle name="Обычный 14" xfId="18"/>
    <cellStyle name="Обычный 15" xfId="19"/>
    <cellStyle name="Обычный 15 2" xfId="20"/>
    <cellStyle name="Обычный 16" xfId="21"/>
    <cellStyle name="Обычный 17" xfId="3"/>
    <cellStyle name="Обычный 18" xfId="22"/>
    <cellStyle name="Обычный 19" xfId="23"/>
    <cellStyle name="Обычный 2" xfId="4"/>
    <cellStyle name="Обычный 2 2" xfId="5"/>
    <cellStyle name="Обычный 2 3" xfId="24"/>
    <cellStyle name="Обычный 20" xfId="25"/>
    <cellStyle name="Обычный 21" xfId="26"/>
    <cellStyle name="Обычный 22" xfId="27"/>
    <cellStyle name="Обычный 22 2" xfId="28"/>
    <cellStyle name="Обычный 23" xfId="29"/>
    <cellStyle name="Обычный 23 2" xfId="30"/>
    <cellStyle name="Обычный 24" xfId="31"/>
    <cellStyle name="Обычный 25" xfId="32"/>
    <cellStyle name="Обычный 26" xfId="33"/>
    <cellStyle name="Обычный 27" xfId="34"/>
    <cellStyle name="Обычный 28" xfId="35"/>
    <cellStyle name="Обычный 29" xfId="36"/>
    <cellStyle name="Обычный 3" xfId="6"/>
    <cellStyle name="Обычный 3 2" xfId="7"/>
    <cellStyle name="Обычный 3 2 2" xfId="37"/>
    <cellStyle name="Обычный 30" xfId="38"/>
    <cellStyle name="Обычный 31" xfId="39"/>
    <cellStyle name="Обычный 32" xfId="40"/>
    <cellStyle name="Обычный 33" xfId="41"/>
    <cellStyle name="Обычный 34" xfId="42"/>
    <cellStyle name="Обычный 35" xfId="43"/>
    <cellStyle name="Обычный 36" xfId="44"/>
    <cellStyle name="Обычный 37" xfId="45"/>
    <cellStyle name="Обычный 38" xfId="46"/>
    <cellStyle name="Обычный 39" xfId="47"/>
    <cellStyle name="Обычный 4" xfId="8"/>
    <cellStyle name="Обычный 40" xfId="48"/>
    <cellStyle name="Обычный 41" xfId="49"/>
    <cellStyle name="Обычный 42" xfId="50"/>
    <cellStyle name="Обычный 43" xfId="51"/>
    <cellStyle name="Обычный 44" xfId="52"/>
    <cellStyle name="Обычный 45" xfId="53"/>
    <cellStyle name="Обычный 46" xfId="9"/>
    <cellStyle name="Обычный 46 2" xfId="10"/>
    <cellStyle name="Обычный 47" xfId="54"/>
    <cellStyle name="Обычный 48" xfId="55"/>
    <cellStyle name="Обычный 49" xfId="56"/>
    <cellStyle name="Обычный 5" xfId="11"/>
    <cellStyle name="Обычный 50" xfId="57"/>
    <cellStyle name="Обычный 50 2" xfId="58"/>
    <cellStyle name="Обычный 51" xfId="59"/>
    <cellStyle name="Обычный 52" xfId="60"/>
    <cellStyle name="Обычный 53" xfId="61"/>
    <cellStyle name="Обычный 53 2" xfId="62"/>
    <cellStyle name="Обычный 54" xfId="63"/>
    <cellStyle name="Обычный 55" xfId="64"/>
    <cellStyle name="Обычный 55 2" xfId="65"/>
    <cellStyle name="Обычный 6" xfId="66"/>
    <cellStyle name="Обычный 7" xfId="67"/>
    <cellStyle name="Обычный 8" xfId="68"/>
    <cellStyle name="Обычный 9" xfId="69"/>
    <cellStyle name="Процентный" xfId="1" builtinId="5"/>
    <cellStyle name="Процентный 2" xfId="12"/>
    <cellStyle name="Процентный 2 2" xfId="1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8EB4E3"/>
      <rgbColor rgb="FF953735"/>
      <rgbColor rgb="FFFDEADA"/>
      <rgbColor rgb="FFDBEEF4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F2F2F2"/>
      <rgbColor rgb="FFB7DEE8"/>
      <rgbColor rgb="FF93CDDD"/>
      <rgbColor rgb="FFB9CDE5"/>
      <rgbColor rgb="FFCC99FF"/>
      <rgbColor rgb="FFE6E0EC"/>
      <rgbColor rgb="FF3366FF"/>
      <rgbColor rgb="FF82BDFD"/>
      <rgbColor rgb="FF99CC00"/>
      <rgbColor rgb="FFFFCC00"/>
      <rgbColor rgb="FFFF9900"/>
      <rgbColor rgb="FFFF6600"/>
      <rgbColor rgb="FF666699"/>
      <rgbColor rgb="FF729FCF"/>
      <rgbColor rgb="FF003366"/>
      <rgbColor rgb="FF00B050"/>
      <rgbColor rgb="FF003300"/>
      <rgbColor rgb="FF333300"/>
      <rgbColor rgb="FF993300"/>
      <rgbColor rgb="FFC0504D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26" Type="http://schemas.openxmlformats.org/officeDocument/2006/relationships/revisionLog" Target="revisionLog26.xml"/><Relationship Id="rId39" Type="http://schemas.openxmlformats.org/officeDocument/2006/relationships/revisionLog" Target="revisionLog39.xml"/><Relationship Id="rId21" Type="http://schemas.openxmlformats.org/officeDocument/2006/relationships/revisionLog" Target="revisionLog21.xml"/><Relationship Id="rId34" Type="http://schemas.openxmlformats.org/officeDocument/2006/relationships/revisionLog" Target="revisionLog34.xml"/><Relationship Id="rId42" Type="http://schemas.openxmlformats.org/officeDocument/2006/relationships/revisionLog" Target="revisionLog42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20" Type="http://schemas.openxmlformats.org/officeDocument/2006/relationships/revisionLog" Target="revisionLog20.xml"/><Relationship Id="rId29" Type="http://schemas.openxmlformats.org/officeDocument/2006/relationships/revisionLog" Target="revisionLog29.xml"/><Relationship Id="rId41" Type="http://schemas.openxmlformats.org/officeDocument/2006/relationships/revisionLog" Target="revisionLog41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24" Type="http://schemas.openxmlformats.org/officeDocument/2006/relationships/revisionLog" Target="revisionLog24.xml"/><Relationship Id="rId32" Type="http://schemas.openxmlformats.org/officeDocument/2006/relationships/revisionLog" Target="revisionLog32.xml"/><Relationship Id="rId37" Type="http://schemas.openxmlformats.org/officeDocument/2006/relationships/revisionLog" Target="revisionLog37.xml"/><Relationship Id="rId40" Type="http://schemas.openxmlformats.org/officeDocument/2006/relationships/revisionLog" Target="revisionLog40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23" Type="http://schemas.openxmlformats.org/officeDocument/2006/relationships/revisionLog" Target="revisionLog23.xml"/><Relationship Id="rId28" Type="http://schemas.openxmlformats.org/officeDocument/2006/relationships/revisionLog" Target="revisionLog28.xml"/><Relationship Id="rId36" Type="http://schemas.openxmlformats.org/officeDocument/2006/relationships/revisionLog" Target="revisionLog36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31" Type="http://schemas.openxmlformats.org/officeDocument/2006/relationships/revisionLog" Target="revisionLog31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Relationship Id="rId27" Type="http://schemas.openxmlformats.org/officeDocument/2006/relationships/revisionLog" Target="revisionLog27.xml"/><Relationship Id="rId30" Type="http://schemas.openxmlformats.org/officeDocument/2006/relationships/revisionLog" Target="revisionLog30.xml"/><Relationship Id="rId35" Type="http://schemas.openxmlformats.org/officeDocument/2006/relationships/revisionLog" Target="revisionLog35.xml"/><Relationship Id="rId43" Type="http://schemas.openxmlformats.org/officeDocument/2006/relationships/revisionLog" Target="revisionLog43.xml"/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5" Type="http://schemas.openxmlformats.org/officeDocument/2006/relationships/revisionLog" Target="revisionLog25.xml"/><Relationship Id="rId33" Type="http://schemas.openxmlformats.org/officeDocument/2006/relationships/revisionLog" Target="revisionLog33.xml"/><Relationship Id="rId38" Type="http://schemas.openxmlformats.org/officeDocument/2006/relationships/revisionLog" Target="revisionLog3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F3F1E52-75E6-4C7D-8E49-236A7F036C98}" diskRevisions="1" revisionId="1392" version="43">
  <header guid="{BB0427F2-50B2-4F7E-A182-47210A6564F3}" dateTime="2025-07-22T10:18:22" maxSheetId="3" userName="МБУ Казакова Фатима 124" r:id="rId1">
    <sheetIdMap count="2">
      <sheetId val="1"/>
      <sheetId val="2"/>
    </sheetIdMap>
  </header>
  <header guid="{F0A2D513-0593-498B-BB1F-017B1E1AC591}" dateTime="2025-07-22T11:34:15" maxSheetId="3" userName="МБУ Казакова Фатима 124" r:id="rId2" minRId="1" maxRId="134">
    <sheetIdMap count="2">
      <sheetId val="1"/>
      <sheetId val="2"/>
    </sheetIdMap>
  </header>
  <header guid="{40D79B99-B586-4736-8DCA-9DEDD9278978}" dateTime="2025-07-22T11:42:00" maxSheetId="3" userName="МБУ Казакова Фатима 124" r:id="rId3" minRId="135" maxRId="213">
    <sheetIdMap count="2">
      <sheetId val="1"/>
      <sheetId val="2"/>
    </sheetIdMap>
  </header>
  <header guid="{8E0DC3EF-6DA1-4D2F-BF24-6904687E8993}" dateTime="2025-07-22T11:43:28" maxSheetId="3" userName="МБУ Казакова Фатима 124" r:id="rId4" minRId="214">
    <sheetIdMap count="2">
      <sheetId val="1"/>
      <sheetId val="2"/>
    </sheetIdMap>
  </header>
  <header guid="{3431BB68-9FE7-46F4-AAEE-349FE381E37A}" dateTime="2025-07-22T12:09:32" maxSheetId="3" userName="МБУ Казакова Фатима 124" r:id="rId5" minRId="215" maxRId="424">
    <sheetIdMap count="2">
      <sheetId val="1"/>
      <sheetId val="2"/>
    </sheetIdMap>
  </header>
  <header guid="{2F8AA91D-0F89-4212-84A6-6A46A20C1BB7}" dateTime="2025-07-22T12:09:55" maxSheetId="3" userName="МБУ Казакова Фатима 124" r:id="rId6" minRId="425" maxRId="427">
    <sheetIdMap count="2">
      <sheetId val="1"/>
      <sheetId val="2"/>
    </sheetIdMap>
  </header>
  <header guid="{A3FE3235-ACE6-4D67-85D8-27AC88615B47}" dateTime="2025-07-23T12:22:08" maxSheetId="3" userName="ДОХ Шинахов Астемир 138" r:id="rId7">
    <sheetIdMap count="2">
      <sheetId val="1"/>
      <sheetId val="2"/>
    </sheetIdMap>
  </header>
  <header guid="{95E5D377-E8F4-4D16-85B7-EA8621F78363}" dateTime="2025-07-23T12:22:30" maxSheetId="3" userName="ДОХ Шинахов Астемир 138" r:id="rId8" minRId="434" maxRId="435">
    <sheetIdMap count="2">
      <sheetId val="1"/>
      <sheetId val="2"/>
    </sheetIdMap>
  </header>
  <header guid="{6D0276D6-EDC8-4006-AF67-45164FD4D2F7}" dateTime="2025-07-23T12:23:17" maxSheetId="3" userName="ДОХ Шинахов Астемир 138" r:id="rId9">
    <sheetIdMap count="2">
      <sheetId val="1"/>
      <sheetId val="2"/>
    </sheetIdMap>
  </header>
  <header guid="{AFF4FABA-A5BA-4431-AAEA-997B874BD75D}" dateTime="2025-07-23T12:23:39" maxSheetId="3" userName="ДОХ Шинахов Астемир 138" r:id="rId10">
    <sheetIdMap count="2">
      <sheetId val="1"/>
      <sheetId val="2"/>
    </sheetIdMap>
  </header>
  <header guid="{7AAC2AEB-5BED-47BE-89B6-F5AF77D28815}" dateTime="2025-07-23T12:26:03" maxSheetId="3" userName="ДОХ Шинахов Астемир 138" r:id="rId11" minRId="436" maxRId="572">
    <sheetIdMap count="2">
      <sheetId val="1"/>
      <sheetId val="2"/>
    </sheetIdMap>
  </header>
  <header guid="{BFBC40D0-10AE-42AE-A4A8-687AF50A5306}" dateTime="2025-07-23T12:27:18" maxSheetId="3" userName="ДОХ Шинахов Астемир 138" r:id="rId12" minRId="573" maxRId="576">
    <sheetIdMap count="2">
      <sheetId val="1"/>
      <sheetId val="2"/>
    </sheetIdMap>
  </header>
  <header guid="{26F5A92E-C836-4980-A6B5-13FAB1418B8E}" dateTime="2025-07-23T12:27:39" maxSheetId="3" userName="ДОХ Шинахов Астемир 138" r:id="rId13">
    <sheetIdMap count="2">
      <sheetId val="1"/>
      <sheetId val="2"/>
    </sheetIdMap>
  </header>
  <header guid="{E1A136B0-40C9-49D5-9436-104DE65E11EA}" dateTime="2025-07-23T12:28:35" maxSheetId="3" userName="ДОХ Шинахов Астемир 138" r:id="rId14" minRId="577" maxRId="585">
    <sheetIdMap count="2">
      <sheetId val="1"/>
      <sheetId val="2"/>
    </sheetIdMap>
  </header>
  <header guid="{B4F66C4F-81B3-4730-85DA-7671B4FB3010}" dateTime="2025-07-23T12:30:03" maxSheetId="3" userName="ДОХ Шинахов Астемир 138" r:id="rId15" minRId="586" maxRId="594">
    <sheetIdMap count="2">
      <sheetId val="1"/>
      <sheetId val="2"/>
    </sheetIdMap>
  </header>
  <header guid="{C982B9B4-94DD-4B9E-B546-0DB6170E62F9}" dateTime="2025-07-23T12:30:47" maxSheetId="3" userName="ДОХ Шинахов Астемир 138" r:id="rId16">
    <sheetIdMap count="2">
      <sheetId val="1"/>
      <sheetId val="2"/>
    </sheetIdMap>
  </header>
  <header guid="{6232EF21-92FA-4338-8BC2-E14E587F413C}" dateTime="2025-07-23T12:32:13" maxSheetId="3" userName="ДОХ Шинахов Астемир 138" r:id="rId17" minRId="602" maxRId="672">
    <sheetIdMap count="2">
      <sheetId val="1"/>
      <sheetId val="2"/>
    </sheetIdMap>
  </header>
  <header guid="{8820743C-73DE-4961-8EB6-504F82E4A71B}" dateTime="2025-07-23T12:32:36" maxSheetId="3" userName="ДОХ Шинахов Астемир 138" r:id="rId18" minRId="673">
    <sheetIdMap count="2">
      <sheetId val="1"/>
      <sheetId val="2"/>
    </sheetIdMap>
  </header>
  <header guid="{CF2ED9DD-C85E-4702-9673-340B1D691315}" dateTime="2025-07-23T12:33:05" maxSheetId="3" userName="ДОХ Шинахов Астемир 138" r:id="rId19" minRId="674" maxRId="675">
    <sheetIdMap count="2">
      <sheetId val="1"/>
      <sheetId val="2"/>
    </sheetIdMap>
  </header>
  <header guid="{4D41CFA0-A60A-4AD1-9F10-FC413ADD84C8}" dateTime="2025-07-23T12:37:46" maxSheetId="3" userName="ДОХ Шинахов Астемир 138" r:id="rId20" minRId="676" maxRId="741">
    <sheetIdMap count="2">
      <sheetId val="1"/>
      <sheetId val="2"/>
    </sheetIdMap>
  </header>
  <header guid="{8446C3AF-A5B6-4A00-939C-FA3ECF6E49F8}" dateTime="2025-07-23T12:38:48" maxSheetId="3" userName="ДОХ Шинахов Астемир 138" r:id="rId21" minRId="742" maxRId="750">
    <sheetIdMap count="2">
      <sheetId val="1"/>
      <sheetId val="2"/>
    </sheetIdMap>
  </header>
  <header guid="{FEE5F509-4227-43E5-BC25-B28BEAE75FD2}" dateTime="2025-07-23T12:39:51" maxSheetId="3" userName="ДОХ Шинахов Астемир 138" r:id="rId22" minRId="751" maxRId="761">
    <sheetIdMap count="2">
      <sheetId val="1"/>
      <sheetId val="2"/>
    </sheetIdMap>
  </header>
  <header guid="{B0E7102D-F7C7-4804-B355-1B9DFE9C28E6}" dateTime="2025-07-23T12:40:49" maxSheetId="3" userName="ДОХ Шинахов Астемир 138" r:id="rId23" minRId="762" maxRId="832">
    <sheetIdMap count="2">
      <sheetId val="1"/>
      <sheetId val="2"/>
    </sheetIdMap>
  </header>
  <header guid="{B9884E8D-64EA-490D-AAE0-CF97399AF32B}" dateTime="2025-07-23T12:41:25" maxSheetId="3" userName="ДОХ Шинахов Астемир 138" r:id="rId24" minRId="833" maxRId="903">
    <sheetIdMap count="2">
      <sheetId val="1"/>
      <sheetId val="2"/>
    </sheetIdMap>
  </header>
  <header guid="{60D5C4AA-AD7C-4D70-A5AE-BC1698B23771}" dateTime="2025-07-23T12:41:56" maxSheetId="3" userName="ДОХ Шинахов Астемир 138" r:id="rId25" minRId="904" maxRId="974">
    <sheetIdMap count="2">
      <sheetId val="1"/>
      <sheetId val="2"/>
    </sheetIdMap>
  </header>
  <header guid="{DA068978-0404-40BC-920B-3D3C7BBADDAB}" dateTime="2025-07-23T12:42:25" maxSheetId="3" userName="ДОХ Шинахов Астемир 138" r:id="rId26" minRId="975" maxRId="1045">
    <sheetIdMap count="2">
      <sheetId val="1"/>
      <sheetId val="2"/>
    </sheetIdMap>
  </header>
  <header guid="{0E9D0002-9412-4CA5-AF75-8804964A04C9}" dateTime="2025-07-23T12:42:41" maxSheetId="3" userName="ДОХ Шинахов Астемир 138" r:id="rId27" minRId="1046" maxRId="1048">
    <sheetIdMap count="2">
      <sheetId val="1"/>
      <sheetId val="2"/>
    </sheetIdMap>
  </header>
  <header guid="{DAEF9A0E-EC79-4B6B-82AB-0F9806A1CF72}" dateTime="2025-07-23T12:43:31" maxSheetId="3" userName="ДОХ Шинахов Астемир 138" r:id="rId28" minRId="1049" maxRId="1169">
    <sheetIdMap count="2">
      <sheetId val="1"/>
      <sheetId val="2"/>
    </sheetIdMap>
  </header>
  <header guid="{88973015-7229-4E89-9A72-E9095225B316}" dateTime="2025-07-23T12:45:27" maxSheetId="3" userName="ДОХ Шинахов Астемир 138" r:id="rId29" minRId="1170" maxRId="1177">
    <sheetIdMap count="2">
      <sheetId val="1"/>
      <sheetId val="2"/>
    </sheetIdMap>
  </header>
  <header guid="{41D9AF6E-BF80-46AB-BBB9-47A9614E98AB}" dateTime="2025-07-23T12:46:32" maxSheetId="3" userName="ДОХ Шинахов Астемир 138" r:id="rId30" minRId="1185" maxRId="1197">
    <sheetIdMap count="2">
      <sheetId val="1"/>
      <sheetId val="2"/>
    </sheetIdMap>
  </header>
  <header guid="{20BFF3E1-84D0-4554-AB8F-26D7D4E5BC1D}" dateTime="2025-07-23T12:49:20" maxSheetId="3" userName="ДОХ Шинахов Астемир 138" r:id="rId31" minRId="1198" maxRId="1208">
    <sheetIdMap count="2">
      <sheetId val="1"/>
      <sheetId val="2"/>
    </sheetIdMap>
  </header>
  <header guid="{BAD9811A-5F42-4E44-B9C2-2B3ED3474CA5}" dateTime="2025-07-23T12:51:12" maxSheetId="3" userName="ДОХ Шинахов Астемир 138" r:id="rId32" minRId="1209" maxRId="1215">
    <sheetIdMap count="2">
      <sheetId val="1"/>
      <sheetId val="2"/>
    </sheetIdMap>
  </header>
  <header guid="{96DCB1ED-C382-4490-A95A-A1CC6B5BA527}" dateTime="2025-07-23T12:52:58" maxSheetId="3" userName="ДОХ Шинахов Астемир 138" r:id="rId33" minRId="1224" maxRId="1225">
    <sheetIdMap count="2">
      <sheetId val="1"/>
      <sheetId val="2"/>
    </sheetIdMap>
  </header>
  <header guid="{1C61114E-99FC-40FC-AE5C-126387D2FA9D}" dateTime="2025-07-23T12:56:09" maxSheetId="3" userName="ДОХ Шинахов Астемир 138" r:id="rId34" minRId="1226" maxRId="1241">
    <sheetIdMap count="2">
      <sheetId val="1"/>
      <sheetId val="2"/>
    </sheetIdMap>
  </header>
  <header guid="{B53A52A9-C064-4395-8130-808C08C1243F}" dateTime="2025-07-23T12:57:22" maxSheetId="3" userName="ДОХ Шинахов Астемир 138" r:id="rId35" minRId="1242" maxRId="1343">
    <sheetIdMap count="2">
      <sheetId val="1"/>
      <sheetId val="2"/>
    </sheetIdMap>
  </header>
  <header guid="{67A32D34-8D36-4C04-BD16-614CAA5FD406}" dateTime="2025-07-23T12:57:47" maxSheetId="3" userName="ДОХ Шинахов Астемир 138" r:id="rId36" minRId="1344" maxRId="1347">
    <sheetIdMap count="2">
      <sheetId val="1"/>
      <sheetId val="2"/>
    </sheetIdMap>
  </header>
  <header guid="{4DD47EDE-A721-41EE-850C-E2C4B6E53306}" dateTime="2025-07-23T12:59:37" maxSheetId="3" userName="ДОХ Шинахов Астемир 138" r:id="rId37" minRId="1348" maxRId="1367">
    <sheetIdMap count="2">
      <sheetId val="1"/>
      <sheetId val="2"/>
    </sheetIdMap>
  </header>
  <header guid="{6618FF5B-B47A-4E00-9D07-9BF6D25F9622}" dateTime="2025-07-23T12:59:50" maxSheetId="3" userName="ДОХ Шинахов Астемир 138" r:id="rId38" minRId="1368" maxRId="1370">
    <sheetIdMap count="2">
      <sheetId val="1"/>
      <sheetId val="2"/>
    </sheetIdMap>
  </header>
  <header guid="{FE3F0F2F-B12F-4EC1-BE5B-602FEE5A85ED}" dateTime="2025-07-23T13:00:15" maxSheetId="3" userName="ДОХ Шинахов Астемир 138" r:id="rId39" minRId="1371" maxRId="1374">
    <sheetIdMap count="2">
      <sheetId val="1"/>
      <sheetId val="2"/>
    </sheetIdMap>
  </header>
  <header guid="{84C929C1-5BB7-4B04-B584-92B8277ECF84}" dateTime="2025-07-23T13:00:50" maxSheetId="3" userName="ДОХ Шинахов Астемир 138" r:id="rId40" minRId="1375" maxRId="1380">
    <sheetIdMap count="2">
      <sheetId val="1"/>
      <sheetId val="2"/>
    </sheetIdMap>
  </header>
  <header guid="{AA6D078F-8E1B-4A34-A47B-7B61D5450BAC}" dateTime="2025-07-23T13:01:01" maxSheetId="3" userName="ДОХ Шинахов Астемир 138" r:id="rId41" minRId="1381" maxRId="1383">
    <sheetIdMap count="2">
      <sheetId val="1"/>
      <sheetId val="2"/>
    </sheetIdMap>
  </header>
  <header guid="{F6B5F866-A49F-4A9A-A161-77FC34261AC9}" dateTime="2025-07-23T13:03:09" maxSheetId="3" userName="ДОХ Шинахов Астемир 138" r:id="rId42" minRId="1384">
    <sheetIdMap count="2">
      <sheetId val="1"/>
      <sheetId val="2"/>
    </sheetIdMap>
  </header>
  <header guid="{EF3F1E52-75E6-4C7D-8E49-236A7F036C98}" dateTime="2025-07-23T14:08:21" maxSheetId="3" userName="МБУ Казакова Фатима 124" r:id="rId43" minRId="1385" maxRId="1386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7:J79" start="0" length="2147483647">
    <dxf>
      <font>
        <color auto="1"/>
      </font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6" sId="1" numFmtId="4">
    <oc r="C9">
      <v>4110859.2999899993</v>
    </oc>
    <nc r="C9">
      <f>VLOOKUP(B9,'X:\_ДЛЯ ОБМЕНА!!!\01. БЮД\Размещение на сайте\Аналитические отчеты\2024\[ГП на 01.07.2024.xlsx]Респ на 1.07.2024г '!$B$9:$E$82,4,0)</f>
    </nc>
  </rcc>
  <rcc rId="437" sId="1" numFmtId="4">
    <oc r="C11">
      <v>696281.35950999998</v>
    </oc>
    <nc r="C11">
      <f>VLOOKUP(B11,'X:\_ДЛЯ ОБМЕНА!!!\01. БЮД\Размещение на сайте\Аналитические отчеты\2024\[ГП на 01.07.2024.xlsx]Респ на 1.07.2024г '!$B$9:$E$82,4,0)</f>
    </nc>
  </rcc>
  <rcc rId="438" sId="1" numFmtId="4">
    <oc r="C12">
      <v>685863.25455999991</v>
    </oc>
    <nc r="C12">
      <f>VLOOKUP(B12,'X:\_ДЛЯ ОБМЕНА!!!\01. БЮД\Размещение на сайте\Аналитические отчеты\2024\[ГП на 01.07.2024.xlsx]Респ на 1.07.2024г '!$B$9:$E$82,4,0)</f>
    </nc>
  </rcc>
  <rcc rId="439" sId="1" numFmtId="4">
    <oc r="C13">
      <v>685632.39055999997</v>
    </oc>
    <nc r="C13">
      <f>VLOOKUP(B13,'X:\_ДЛЯ ОБМЕНА!!!\01. БЮД\Размещение на сайте\Аналитические отчеты\2024\[ГП на 01.07.2024.xlsx]Респ на 1.07.2024г '!$B$9:$E$82,4,0)</f>
    </nc>
  </rcc>
  <rcc rId="440" sId="1" numFmtId="4">
    <oc r="C14">
      <v>230.864</v>
    </oc>
    <nc r="C14">
      <f>VLOOKUP(B14,'X:\_ДЛЯ ОБМЕНА!!!\01. БЮД\Размещение на сайте\Аналитические отчеты\2024\[ГП на 01.07.2024.xlsx]Респ на 1.07.2024г '!$B$9:$E$82,4,0)</f>
    </nc>
  </rcc>
  <rcc rId="441" sId="1" numFmtId="4">
    <oc r="C15">
      <v>943910.16734000004</v>
    </oc>
    <nc r="C15">
      <f>VLOOKUP(B15,'X:\_ДЛЯ ОБМЕНА!!!\01. БЮД\Размещение на сайте\Аналитические отчеты\2024\[ГП на 01.07.2024.xlsx]Респ на 1.07.2024г '!$B$9:$E$82,4,0)</f>
    </nc>
  </rcc>
  <rcc rId="442" sId="1" numFmtId="4">
    <oc r="C16">
      <v>848764.11276000005</v>
    </oc>
    <nc r="C16">
      <f>VLOOKUP(B16,'X:\_ДЛЯ ОБМЕНА!!!\01. БЮД\Размещение на сайте\Аналитические отчеты\2024\[ГП на 01.07.2024.xlsx]Респ на 1.07.2024г '!$B$9:$E$82,4,0)</f>
    </nc>
  </rcc>
  <rcc rId="443" sId="1" numFmtId="4">
    <oc r="C17">
      <v>-170.64310999999998</v>
    </oc>
    <nc r="C17">
      <f>VLOOKUP(B17,'X:\_ДЛЯ ОБМЕНА!!!\01. БЮД\Размещение на сайте\Аналитические отчеты\2024\[ГП на 01.07.2024.xlsx]Респ на 1.07.2024г '!$B$9:$E$82,4,0)</f>
    </nc>
  </rcc>
  <rcc rId="444" sId="1" numFmtId="4">
    <oc r="C18">
      <v>20478.019469999999</v>
    </oc>
    <nc r="C18">
      <f>VLOOKUP(B18,'X:\_ДЛЯ ОБМЕНА!!!\01. БЮД\Размещение на сайте\Аналитические отчеты\2024\[ГП на 01.07.2024.xlsx]Респ на 1.07.2024г '!$B$9:$E$82,4,0)</f>
    </nc>
  </rcc>
  <rcc rId="445" sId="1" numFmtId="4">
    <oc r="C19">
      <v>52422.663799999995</v>
    </oc>
    <nc r="C19">
      <f>VLOOKUP(B19,'X:\_ДЛЯ ОБМЕНА!!!\01. БЮД\Размещение на сайте\Аналитические отчеты\2024\[ГП на 01.07.2024.xlsx]Респ на 1.07.2024г '!$B$9:$E$82,4,0)</f>
    </nc>
  </rcc>
  <rcc rId="446" sId="1" numFmtId="4">
    <oc r="C21">
      <v>2120.2115800000001</v>
    </oc>
    <nc r="C21">
      <f>VLOOKUP(B21,'X:\_ДЛЯ ОБМЕНА!!!\01. БЮД\Размещение на сайте\Аналитические отчеты\2024\[ГП на 01.07.2024.xlsx]Респ на 1.07.2024г '!$B$9:$E$82,4,0)</f>
    </nc>
  </rcc>
  <rcc rId="447" sId="1" numFmtId="4">
    <oc r="C22">
      <v>0</v>
    </oc>
    <nc r="C22">
      <f>VLOOKUP(B22,'X:\_ДЛЯ ОБМЕНА!!!\01. БЮД\Размещение на сайте\Аналитические отчеты\2024\[ГП на 01.07.2024.xlsx]Респ на 1.07.2024г '!$B$9:$E$82,4,0)</f>
    </nc>
  </rcc>
  <rcc rId="448" sId="1" numFmtId="4">
    <oc r="C23">
      <v>0</v>
    </oc>
    <nc r="C23">
      <f>VLOOKUP(B23,'X:\_ДЛЯ ОБМЕНА!!!\01. БЮД\Размещение на сайте\Аналитические отчеты\2024\[ГП на 01.07.2024.xlsx]Респ на 1.07.2024г '!$B$9:$E$82,4,0)</f>
    </nc>
  </rcc>
  <rcc rId="449" sId="1" numFmtId="4">
    <oc r="C24">
      <v>0</v>
    </oc>
    <nc r="C24">
      <f>VLOOKUP(B24,'X:\_ДЛЯ ОБМЕНА!!!\01. БЮД\Размещение на сайте\Аналитические отчеты\2024\[ГП на 01.07.2024.xlsx]Респ на 1.07.2024г '!$B$9:$E$82,4,0)</f>
    </nc>
  </rcc>
  <rcc rId="450" sId="1" numFmtId="4">
    <oc r="C25">
      <v>984707.00474999996</v>
    </oc>
    <nc r="C25">
      <f>VLOOKUP(B25,'X:\_ДЛЯ ОБМЕНА!!!\01. БЮД\Размещение на сайте\Аналитические отчеты\2024\[ГП на 01.07.2024.xlsx]Респ на 1.07.2024г '!$B$9:$E$82,4,0)</f>
    </nc>
  </rcc>
  <rcc rId="451" sId="1" numFmtId="4">
    <oc r="C26">
      <v>984707.00474999996</v>
    </oc>
    <nc r="C26">
      <f>VLOOKUP(B26,'X:\_ДЛЯ ОБМЕНА!!!\01. БЮД\Размещение на сайте\Аналитические отчеты\2024\[ГП на 01.07.2024.xlsx]Респ на 1.07.2024г '!$B$9:$E$82,4,0)</f>
    </nc>
  </rcc>
  <rcc rId="452" sId="1" numFmtId="4">
    <oc r="C27">
      <v>214428.69869999995</v>
    </oc>
    <nc r="C27">
      <f>VLOOKUP(B27,'X:\_ДЛЯ ОБМЕНА!!!\01. БЮД\Размещение на сайте\Аналитические отчеты\2024\[ГП на 01.07.2024.xlsx]Респ на 1.07.2024г '!$B$9:$E$82,4,0)</f>
    </nc>
  </rcc>
  <rcc rId="453" sId="1" numFmtId="4">
    <oc r="C28">
      <v>770278.30605000001</v>
    </oc>
    <nc r="C28">
      <f>VLOOKUP(B28,'X:\_ДЛЯ ОБМЕНА!!!\01. БЮД\Размещение на сайте\Аналитические отчеты\2024\[ГП на 01.07.2024.xlsx]Респ на 1.07.2024г '!$B$9:$E$82,4,0)</f>
    </nc>
  </rcc>
  <rcc rId="454" sId="1" numFmtId="4">
    <oc r="C29">
      <v>286882.44878999999</v>
    </oc>
    <nc r="C29">
      <f>VLOOKUP(B29,'X:\_ДЛЯ ОБМЕНА!!!\01. БЮД\Размещение на сайте\Аналитические отчеты\2024\[ГП на 01.07.2024.xlsx]Респ на 1.07.2024г '!$B$9:$E$82,4,0)</f>
    </nc>
  </rcc>
  <rcc rId="455" sId="1" numFmtId="4">
    <oc r="C30">
      <v>262425.46412000002</v>
    </oc>
    <nc r="C30">
      <f>VLOOKUP(B30,'X:\_ДЛЯ ОБМЕНА!!!\01. БЮД\Размещение на сайте\Аналитические отчеты\2024\[ГП на 01.07.2024.xlsx]Респ на 1.07.2024г '!$B$9:$E$82,4,0)</f>
    </nc>
  </rcc>
  <rcc rId="456" sId="1" numFmtId="4">
    <oc r="C31">
      <v>88701.787389999998</v>
    </oc>
    <nc r="C31">
      <f>VLOOKUP(B31,'X:\_ДЛЯ ОБМЕНА!!!\01. БЮД\Размещение на сайте\Аналитические отчеты\2024\[ГП на 01.07.2024.xlsx]Респ на 1.07.2024г '!$B$9:$E$82,4,0)</f>
    </nc>
  </rcc>
  <rcc rId="457" sId="1" numFmtId="4">
    <oc r="C32">
      <v>173722.17082</v>
    </oc>
    <nc r="C32">
      <f>VLOOKUP(B32,'X:\_ДЛЯ ОБМЕНА!!!\01. БЮД\Размещение на сайте\Аналитические отчеты\2024\[ГП на 01.07.2024.xlsx]Респ на 1.07.2024г '!$B$9:$E$82,4,0)</f>
    </nc>
  </rcc>
  <rcc rId="458" sId="1" numFmtId="4">
    <oc r="C33">
      <v>1.5059100000000001</v>
    </oc>
    <nc r="C33">
      <f>VLOOKUP(B33,'X:\_ДЛЯ ОБМЕНА!!!\01. БЮД\Размещение на сайте\Аналитические отчеты\2024\[ГП на 01.07.2024.xlsx]Респ на 1.07.2024г '!$B$9:$E$82,4,0)</f>
    </nc>
  </rcc>
  <rcc rId="459" sId="1" numFmtId="4">
    <oc r="C34">
      <v>0</v>
    </oc>
    <nc r="C34">
      <f>VLOOKUP(B34,'X:\_ДЛЯ ОБМЕНА!!!\01. БЮД\Размещение на сайте\Аналитические отчеты\2024\[ГП на 01.07.2024.xlsx]Респ на 1.07.2024г '!$B$9:$E$82,4,0)</f>
    </nc>
  </rcc>
  <rcc rId="460" sId="1" numFmtId="4">
    <oc r="C35">
      <v>24456.984670000002</v>
    </oc>
    <nc r="C35">
      <f>VLOOKUP(B35,'X:\_ДЛЯ ОБМЕНА!!!\01. БЮД\Размещение на сайте\Аналитические отчеты\2024\[ГП на 01.07.2024.xlsx]Респ на 1.07.2024г '!$B$9:$E$82,4,0)</f>
    </nc>
  </rcc>
  <rcc rId="461" sId="1" numFmtId="4">
    <oc r="C36">
      <v>561096.47479000001</v>
    </oc>
    <nc r="C36">
      <f>VLOOKUP(B36,'X:\_ДЛЯ ОБМЕНА!!!\01. БЮД\Размещение на сайте\Аналитические отчеты\2024\[ГП на 01.07.2024.xlsx]Респ на 1.07.2024г '!$B$9:$E$82,4,0)</f>
    </nc>
  </rcc>
  <rcc rId="462" sId="1" numFmtId="4">
    <oc r="C37">
      <v>464447.40952999995</v>
    </oc>
    <nc r="C37">
      <f>VLOOKUP(B37,'X:\_ДЛЯ ОБМЕНА!!!\01. БЮД\Размещение на сайте\Аналитические отчеты\2024\[ГП на 01.07.2024.xlsx]Респ на 1.07.2024г '!$B$9:$E$82,4,0)</f>
    </nc>
  </rcc>
  <rcc rId="463" sId="1" numFmtId="4">
    <oc r="C38">
      <v>95137.065260000003</v>
    </oc>
    <nc r="C38">
      <f>VLOOKUP(B38,'X:\_ДЛЯ ОБМЕНА!!!\01. БЮД\Размещение на сайте\Аналитические отчеты\2024\[ГП на 01.07.2024.xlsx]Респ на 1.07.2024г '!$B$9:$E$82,4,0)</f>
    </nc>
  </rcc>
  <rcc rId="464" sId="1" numFmtId="4">
    <oc r="C39">
      <v>1512</v>
    </oc>
    <nc r="C39">
      <f>VLOOKUP(B39,'X:\_ДЛЯ ОБМЕНА!!!\01. БЮД\Размещение на сайте\Аналитические отчеты\2024\[ГП на 01.07.2024.xlsx]Респ на 1.07.2024г '!$B$9:$E$82,4,0)</f>
    </nc>
  </rcc>
  <rcc rId="465" sId="1" numFmtId="4">
    <oc r="C40">
      <v>6172.8901100000003</v>
    </oc>
    <nc r="C40">
      <f>VLOOKUP(B40,'X:\_ДЛЯ ОБМЕНА!!!\01. БЮД\Размещение на сайте\Аналитические отчеты\2024\[ГП на 01.07.2024.xlsx]Респ на 1.07.2024г '!$B$9:$E$82,4,0)</f>
    </nc>
  </rcc>
  <rcc rId="466" sId="1" numFmtId="4">
    <oc r="C41">
      <v>6159.5901100000001</v>
    </oc>
    <nc r="C41">
      <f>VLOOKUP(B41,'X:\_ДЛЯ ОБМЕНА!!!\01. БЮД\Размещение на сайте\Аналитические отчеты\2024\[ГП на 01.07.2024.xlsx]Респ на 1.07.2024г '!$B$9:$E$82,4,0)</f>
    </nc>
  </rcc>
  <rcc rId="467" sId="1" numFmtId="4">
    <oc r="C42">
      <v>0</v>
    </oc>
    <nc r="C42">
      <f>VLOOKUP(B42,'X:\_ДЛЯ ОБМЕНА!!!\01. БЮД\Размещение на сайте\Аналитические отчеты\2024\[ГП на 01.07.2024.xlsx]Респ на 1.07.2024г '!$B$9:$E$82,4,0)</f>
    </nc>
  </rcc>
  <rcc rId="468" sId="1" numFmtId="4">
    <oc r="C43">
      <v>13.3</v>
    </oc>
    <nc r="C43">
      <f>VLOOKUP(B43,'X:\_ДЛЯ ОБМЕНА!!!\01. БЮД\Размещение на сайте\Аналитические отчеты\2024\[ГП на 01.07.2024.xlsx]Респ на 1.07.2024г '!$B$9:$E$82,4,0)</f>
    </nc>
  </rcc>
  <rcc rId="469" sId="1" numFmtId="4">
    <oc r="C44">
      <v>16525.54077</v>
    </oc>
    <nc r="C44">
      <f>VLOOKUP(B44,'X:\_ДЛЯ ОБМЕНА!!!\01. БЮД\Размещение на сайте\Аналитические отчеты\2024\[ГП на 01.07.2024.xlsx]Респ на 1.07.2024г '!$B$9:$E$82,4,0)</f>
    </nc>
  </rcc>
  <rcc rId="470" sId="1" numFmtId="4">
    <oc r="C45">
      <v>0</v>
    </oc>
    <nc r="C45">
      <f>VLOOKUP(B45,'X:\_ДЛЯ ОБМЕНА!!!\01. БЮД\Размещение на сайте\Аналитические отчеты\2024\[ГП на 01.07.2024.xlsx]Респ на 1.07.2024г '!$B$9:$E$82,4,0)</f>
    </nc>
  </rcc>
  <rcc rId="471" sId="1" numFmtId="4">
    <oc r="C46">
      <v>2</v>
    </oc>
    <nc r="C46">
      <f>VLOOKUP(B46,'X:\_ДЛЯ ОБМЕНА!!!\01. БЮД\Размещение на сайте\Аналитические отчеты\2024\[ГП на 01.07.2024.xlsx]Респ на 1.07.2024г '!$B$9:$E$82,4,0)</f>
    </nc>
  </rcc>
  <rcc rId="472" sId="1" numFmtId="4">
    <oc r="C47">
      <v>1439</v>
    </oc>
    <nc r="C47">
      <f>VLOOKUP(B47,'X:\_ДЛЯ ОБМЕНА!!!\01. БЮД\Размещение на сайте\Аналитические отчеты\2024\[ГП на 01.07.2024.xlsx]Респ на 1.07.2024г '!$B$9:$E$82,4,0)</f>
    </nc>
  </rcc>
  <rcc rId="473" sId="1" numFmtId="4">
    <oc r="C48">
      <v>15084.54077</v>
    </oc>
    <nc r="C48">
      <f>VLOOKUP(B48,'X:\_ДЛЯ ОБМЕНА!!!\01. БЮД\Размещение на сайте\Аналитические отчеты\2024\[ГП на 01.07.2024.xlsx]Респ на 1.07.2024г '!$B$9:$E$82,4,0)</f>
    </nc>
  </rcc>
  <rcc rId="474" sId="1" numFmtId="4">
    <oc r="C49">
      <v>8.3999999999999993E-4</v>
    </oc>
    <nc r="C49">
      <f>VLOOKUP(B49,'X:\_ДЛЯ ОБМЕНА!!!\01. БЮД\Размещение на сайте\Аналитические отчеты\2024\[ГП на 01.07.2024.xlsx]Респ на 1.07.2024г '!$B$9:$E$82,4,0)</f>
    </nc>
  </rcc>
  <rcc rId="475" sId="1" numFmtId="4">
    <oc r="C50">
      <v>0</v>
    </oc>
    <nc r="C50">
      <f>VLOOKUP(B50,'X:\_ДЛЯ ОБМЕНА!!!\01. БЮД\Размещение на сайте\Аналитические отчеты\2024\[ГП на 01.07.2024.xlsx]Респ на 1.07.2024г '!$B$9:$E$82,4,0)</f>
    </nc>
  </rcc>
  <rcc rId="476" sId="1" numFmtId="4">
    <oc r="C51">
      <v>0</v>
    </oc>
    <nc r="C51">
      <f>VLOOKUP(B51,'X:\_ДЛЯ ОБМЕНА!!!\01. БЮД\Размещение на сайте\Аналитические отчеты\2024\[ГП на 01.07.2024.xlsx]Респ на 1.07.2024г '!$B$9:$E$82,4,0)</f>
    </nc>
  </rcc>
  <rcc rId="477" sId="1" numFmtId="4">
    <oc r="C52">
      <v>0</v>
    </oc>
    <nc r="C52">
      <f>VLOOKUP(B52,'X:\_ДЛЯ ОБМЕНА!!!\01. БЮД\Размещение на сайте\Аналитические отчеты\2024\[ГП на 01.07.2024.xlsx]Респ на 1.07.2024г '!$B$9:$E$82,4,0)</f>
    </nc>
  </rcc>
  <rcc rId="478" sId="1" numFmtId="4">
    <oc r="C53">
      <v>0</v>
    </oc>
    <nc r="C53">
      <f>VLOOKUP(B53,'X:\_ДЛЯ ОБМЕНА!!!\01. БЮД\Размещение на сайте\Аналитические отчеты\2024\[ГП на 01.07.2024.xlsx]Респ на 1.07.2024г '!$B$9:$E$82,4,0)</f>
    </nc>
  </rcc>
  <rcc rId="479" sId="1" numFmtId="4">
    <oc r="C55">
      <v>294733.66597999999</v>
    </oc>
    <nc r="C55">
      <f>VLOOKUP(B55,'X:\_ДЛЯ ОБМЕНА!!!\01. БЮД\Размещение на сайте\Аналитические отчеты\2024\[ГП на 01.07.2024.xlsx]Респ на 1.07.2024г '!$B$9:$E$82,4,0)</f>
    </nc>
  </rcc>
  <rcc rId="480" sId="1" numFmtId="4">
    <oc r="C56">
      <v>375.29947999999996</v>
    </oc>
    <nc r="C56">
      <f>VLOOKUP(B56,'X:\_ДЛЯ ОБМЕНА!!!\01. БЮД\Размещение на сайте\Аналитические отчеты\2024\[ГП на 01.07.2024.xlsx]Респ на 1.07.2024г '!$B$9:$E$82,4,0)</f>
    </nc>
  </rcc>
  <rcc rId="481" sId="1" numFmtId="4">
    <oc r="C57">
      <v>96482.922630000001</v>
    </oc>
    <nc r="C57">
      <f>VLOOKUP(B57,'X:\_ДЛЯ ОБМЕНА!!!\01. БЮД\Размещение на сайте\Аналитические отчеты\2024\[ГП на 01.07.2024.xlsx]Респ на 1.07.2024г '!$B$9:$E$82,4,0)</f>
    </nc>
  </rcc>
  <rcc rId="482" sId="1" numFmtId="4">
    <oc r="C58">
      <v>452.35432000000003</v>
    </oc>
    <nc r="C58">
      <f>VLOOKUP(B58,'X:\_ДЛЯ ОБМЕНА!!!\01. БЮД\Размещение на сайте\Аналитические отчеты\2024\[ГП на 01.07.2024.xlsx]Респ на 1.07.2024г '!$B$9:$E$82,4,0)</f>
    </nc>
  </rcc>
  <rcc rId="483" sId="1" numFmtId="4">
    <oc r="C59">
      <v>0</v>
    </oc>
    <nc r="C59">
      <f>VLOOKUP(B59,'X:\_ДЛЯ ОБМЕНА!!!\01. БЮД\Размещение на сайте\Аналитические отчеты\2024\[ГП на 01.07.2024.xlsx]Респ на 1.07.2024г '!$B$9:$E$82,4,0)</f>
    </nc>
  </rcc>
  <rcc rId="484" sId="1" numFmtId="4">
    <oc r="C60">
      <v>216682.73973</v>
    </oc>
    <nc r="C60">
      <f>VLOOKUP(B60,'X:\_ДЛЯ ОБМЕНА!!!\01. БЮД\Размещение на сайте\Аналитические отчеты\2024\[ГП на 01.07.2024.xlsx]Респ на 1.07.2024г '!$B$9:$E$82,4,0)</f>
    </nc>
  </rcc>
  <rcc rId="485" sId="1" numFmtId="4">
    <oc r="C61">
      <v>6556.4317899999996</v>
    </oc>
    <nc r="C61">
      <f>VLOOKUP(B61,'X:\_ДЛЯ ОБМЕНА!!!\01. БЮД\Размещение на сайте\Аналитические отчеты\2024\[ГП на 01.07.2024.xlsx]Респ на 1.07.2024г '!$B$9:$E$82,4,0)</f>
    </nc>
  </rcc>
  <rcc rId="486" sId="1" numFmtId="4">
    <oc r="C62">
      <v>9975563.7138700001</v>
    </oc>
    <nc r="C62">
      <f>VLOOKUP(B62,'X:\_ДЛЯ ОБМЕНА!!!\01. БЮД\Размещение на сайте\Аналитические отчеты\2024\[ГП на 01.07.2024.xlsx]Респ на 1.07.2024г '!$B$9:$E$82,4,0)</f>
    </nc>
  </rcc>
  <rcc rId="487" sId="1" numFmtId="4">
    <oc r="C63">
      <v>9913779.8166800011</v>
    </oc>
    <nc r="C63">
      <f>VLOOKUP(B63,'X:\_ДЛЯ ОБМЕНА!!!\01. БЮД\Размещение на сайте\Аналитические отчеты\2024\[ГП на 01.07.2024.xlsx]Респ на 1.07.2024г '!$B$9:$E$82,4,0)</f>
    </nc>
  </rcc>
  <rcc rId="488" sId="1" numFmtId="4">
    <oc r="C64">
      <v>5390428.7999999998</v>
    </oc>
    <nc r="C64">
      <f>VLOOKUP(B64,'X:\_ДЛЯ ОБМЕНА!!!\01. БЮД\Размещение на сайте\Аналитические отчеты\2024\[ГП на 01.07.2024.xlsx]Респ на 1.07.2024г '!$B$9:$E$82,4,0)</f>
    </nc>
  </rcc>
  <rcc rId="489" sId="1" numFmtId="4">
    <oc r="C65">
      <v>5053399.5</v>
    </oc>
    <nc r="C65">
      <f>VLOOKUP(B65,'X:\_ДЛЯ ОБМЕНА!!!\01. БЮД\Размещение на сайте\Аналитические отчеты\2024\[ГП на 01.07.2024.xlsx]Респ на 1.07.2024г '!$B$9:$E$82,4,0)</f>
    </nc>
  </rcc>
  <rcc rId="490" sId="1" numFmtId="4">
    <oc r="C66">
      <v>0</v>
    </oc>
    <nc r="C66">
      <f>VLOOKUP(B66,'X:\_ДЛЯ ОБМЕНА!!!\01. БЮД\Размещение на сайте\Аналитические отчеты\2024\[ГП на 01.07.2024.xlsx]Респ на 1.07.2024г '!$B$9:$E$82,4,0)</f>
    </nc>
  </rcc>
  <rcc rId="491" sId="1" numFmtId="4">
    <oc r="C67">
      <v>337029.3</v>
    </oc>
    <nc r="C67">
      <f>VLOOKUP(B67,'X:\_ДЛЯ ОБМЕНА!!!\01. БЮД\Размещение на сайте\Аналитические отчеты\2024\[ГП на 01.07.2024.xlsx]Респ на 1.07.2024г '!$B$9:$E$82,4,0)</f>
    </nc>
  </rcc>
  <rcc rId="492" sId="1" numFmtId="4">
    <oc r="C68">
      <v>0</v>
    </oc>
    <nc r="C68">
      <f>VLOOKUP(B68,'X:\_ДЛЯ ОБМЕНА!!!\01. БЮД\Размещение на сайте\Аналитические отчеты\2024\[ГП на 01.07.2024.xlsx]Респ на 1.07.2024г '!$B$9:$E$82,4,0)</f>
    </nc>
  </rcc>
  <rcc rId="493" sId="1" numFmtId="4">
    <oc r="C69">
      <v>0</v>
    </oc>
    <nc r="C69">
      <f>VLOOKUP(B69,'X:\_ДЛЯ ОБМЕНА!!!\01. БЮД\Размещение на сайте\Аналитические отчеты\2024\[ГП на 01.07.2024.xlsx]Респ на 1.07.2024г '!$B$9:$E$82,4,0)</f>
    </nc>
  </rcc>
  <rcc rId="494" sId="1" numFmtId="4">
    <oc r="C70">
      <v>0</v>
    </oc>
    <nc r="C70">
      <f>VLOOKUP(B70,'X:\_ДЛЯ ОБМЕНА!!!\01. БЮД\Размещение на сайте\Аналитические отчеты\2024\[ГП на 01.07.2024.xlsx]Респ на 1.07.2024г '!$B$9:$E$82,4,0)</f>
    </nc>
  </rcc>
  <rcc rId="495" sId="1" numFmtId="4">
    <oc r="C71">
      <v>4043089.0699200002</v>
    </oc>
    <nc r="C71">
      <f>VLOOKUP(B71,'X:\_ДЛЯ ОБМЕНА!!!\01. БЮД\Размещение на сайте\Аналитические отчеты\2024\[ГП на 01.07.2024.xlsx]Респ на 1.07.2024г '!$B$9:$E$82,4,0)</f>
    </nc>
  </rcc>
  <rcc rId="496" sId="1" numFmtId="4">
    <oc r="C72">
      <v>370461.07897000003</v>
    </oc>
    <nc r="C72">
      <f>VLOOKUP(B72,'X:\_ДЛЯ ОБМЕНА!!!\01. БЮД\Размещение на сайте\Аналитические отчеты\2024\[ГП на 01.07.2024.xlsx]Респ на 1.07.2024г '!$B$9:$E$82,4,0)</f>
    </nc>
  </rcc>
  <rcc rId="497" sId="1" numFmtId="4">
    <oc r="C73">
      <v>109800.86779</v>
    </oc>
    <nc r="C73">
      <f>VLOOKUP(B73,'X:\_ДЛЯ ОБМЕНА!!!\01. БЮД\Размещение на сайте\Аналитические отчеты\2024\[ГП на 01.07.2024.xlsx]Респ на 1.07.2024г '!$B$9:$E$82,4,0)</f>
    </nc>
  </rcc>
  <rcc rId="498" sId="1" numFmtId="4">
    <oc r="C74">
      <v>54836.144999999997</v>
    </oc>
    <nc r="C74">
      <f>VLOOKUP(B74,'X:\_ДЛЯ ОБМЕНА!!!\01. БЮД\Размещение на сайте\Аналитические отчеты\2024\[ГП на 01.07.2024.xlsx]Респ на 1.07.2024г '!$B$9:$E$82,4,0)</f>
    </nc>
  </rcc>
  <rcc rId="499" sId="1" numFmtId="4">
    <oc r="C75">
      <v>270</v>
    </oc>
    <nc r="C75">
      <f>VLOOKUP(B75,'X:\_ДЛЯ ОБМЕНА!!!\01. БЮД\Размещение на сайте\Аналитические отчеты\2024\[ГП на 01.07.2024.xlsx]Респ на 1.07.2024г '!$B$9:$E$82,4,0)</f>
    </nc>
  </rcc>
  <rcc rId="500" sId="1" numFmtId="4">
    <oc r="C76">
      <v>484.90699999999998</v>
    </oc>
    <nc r="C76">
      <f>VLOOKUP(B76,'X:\_ДЛЯ ОБМЕНА!!!\01. БЮД\Размещение на сайте\Аналитические отчеты\2024\[ГП на 01.07.2024.xlsx]Респ на 1.07.2024г '!$B$9:$E$82,4,0)</f>
    </nc>
  </rcc>
  <rcc rId="501" sId="1" numFmtId="4">
    <oc r="C77">
      <v>7412.5645700000005</v>
    </oc>
    <nc r="C77">
      <f>VLOOKUP(B77,'X:\_ДЛЯ ОБМЕНА!!!\01. БЮД\Размещение на сайте\Аналитические отчеты\2024\[ГП на 01.07.2024.xlsx]Респ на 1.07.2024г '!$B$9:$E$82,4,0)</f>
    </nc>
  </rcc>
  <rcc rId="502" sId="1" numFmtId="4">
    <oc r="C78">
      <v>-1219.71938</v>
    </oc>
    <nc r="C78">
      <f>VLOOKUP(B78,'X:\_ДЛЯ ОБМЕНА!!!\01. БЮД\Размещение на сайте\Аналитические отчеты\2024\[ГП на 01.07.2024.xlsx]Респ на 1.07.2024г '!$B$9:$E$82,4,0)</f>
    </nc>
  </rcc>
  <rcc rId="503" sId="1" numFmtId="4">
    <oc r="C9">
      <f>VLOOKUP(B9,'X:\_ДЛЯ ОБМЕНА!!!\01. БЮД\Размещение на сайте\Аналитические отчеты\2024\[ГП на 01.07.2024.xlsx]Респ на 1.07.2024г '!$B$9:$E$82,4,0)</f>
    </oc>
    <nc r="C9">
      <v>9455220.4750199988</v>
    </nc>
  </rcc>
  <rcc rId="504" sId="1">
    <oc r="C10">
      <v>3495575.8860599995</v>
    </oc>
    <nc r="C10" t="e">
      <v>#N/A</v>
    </nc>
  </rcc>
  <rcc rId="505" sId="1" numFmtId="4">
    <oc r="C11">
      <f>VLOOKUP(B11,'X:\_ДЛЯ ОБМЕНА!!!\01. БЮД\Размещение на сайте\Аналитические отчеты\2024\[ГП на 01.07.2024.xlsx]Респ на 1.07.2024г '!$B$9:$E$82,4,0)</f>
    </oc>
    <nc r="C11">
      <v>1431137.4730699998</v>
    </nc>
  </rcc>
  <rcc rId="506" sId="1" numFmtId="4">
    <oc r="C12">
      <f>VLOOKUP(B12,'X:\_ДЛЯ ОБМЕНА!!!\01. БЮД\Размещение на сайте\Аналитические отчеты\2024\[ГП на 01.07.2024.xlsx]Респ на 1.07.2024г '!$B$9:$E$82,4,0)</f>
    </oc>
    <nc r="C12">
      <v>1399273.11237</v>
    </nc>
  </rcc>
  <rcc rId="507" sId="1" numFmtId="4">
    <oc r="C13">
      <f>VLOOKUP(B13,'X:\_ДЛЯ ОБМЕНА!!!\01. БЮД\Размещение на сайте\Аналитические отчеты\2024\[ГП на 01.07.2024.xlsx]Респ на 1.07.2024г '!$B$9:$E$82,4,0)</f>
    </oc>
    <nc r="C13">
      <v>1399440.56403</v>
    </nc>
  </rcc>
  <rcc rId="508" sId="1" numFmtId="4">
    <oc r="C14">
      <f>VLOOKUP(B14,'X:\_ДЛЯ ОБМЕНА!!!\01. БЮД\Размещение на сайте\Аналитические отчеты\2024\[ГП на 01.07.2024.xlsx]Респ на 1.07.2024г '!$B$9:$E$82,4,0)</f>
    </oc>
    <nc r="C14">
      <v>-24.196660000000001</v>
    </nc>
  </rcc>
  <rcc rId="509" sId="1" numFmtId="4">
    <oc r="C15">
      <f>VLOOKUP(B15,'X:\_ДЛЯ ОБМЕНА!!!\01. БЮД\Размещение на сайте\Аналитические отчеты\2024\[ГП на 01.07.2024.xlsx]Респ на 1.07.2024г '!$B$9:$E$82,4,0)</f>
    </oc>
    <nc r="C15">
      <v>2279059.8565199999</v>
    </nc>
  </rcc>
  <rcc rId="510" sId="1" numFmtId="4">
    <oc r="C16">
      <f>VLOOKUP(B16,'X:\_ДЛЯ ОБМЕНА!!!\01. БЮД\Размещение на сайте\Аналитические отчеты\2024\[ГП на 01.07.2024.xlsx]Респ на 1.07.2024г '!$B$9:$E$82,4,0)</f>
    </oc>
    <nc r="C16">
      <v>2014289.97777</v>
    </nc>
  </rcc>
  <rcc rId="511" sId="1" numFmtId="4">
    <oc r="C17">
      <f>VLOOKUP(B17,'X:\_ДЛЯ ОБМЕНА!!!\01. БЮД\Размещение на сайте\Аналитические отчеты\2024\[ГП на 01.07.2024.xlsx]Респ на 1.07.2024г '!$B$9:$E$82,4,0)</f>
    </oc>
    <nc r="C17">
      <v>8600.3647200000014</v>
    </nc>
  </rcc>
  <rcc rId="512" sId="1" numFmtId="4">
    <oc r="C18">
      <f>VLOOKUP(B18,'X:\_ДЛЯ ОБМЕНА!!!\01. БЮД\Размещение на сайте\Аналитические отчеты\2024\[ГП на 01.07.2024.xlsx]Респ на 1.07.2024г '!$B$9:$E$82,4,0)</f>
    </oc>
    <nc r="C18">
      <v>32144.155289999999</v>
    </nc>
  </rcc>
  <rcc rId="513" sId="1" numFmtId="4">
    <oc r="C19">
      <f>VLOOKUP(B19,'X:\_ДЛЯ ОБМЕНА!!!\01. БЮД\Размещение на сайте\Аналитические отчеты\2024\[ГП на 01.07.2024.xlsx]Респ на 1.07.2024г '!$B$9:$E$82,4,0)</f>
    </oc>
    <nc r="C19">
      <v>165850.50343000001</v>
    </nc>
  </rcc>
  <rcc rId="514" sId="1">
    <oc r="C20">
      <v>0</v>
    </oc>
    <nc r="C20" t="e">
      <v>#N/A</v>
    </nc>
  </rcc>
  <rcc rId="515" sId="1" numFmtId="4">
    <oc r="C21">
      <f>VLOOKUP(B21,'X:\_ДЛЯ ОБМЕНА!!!\01. БЮД\Размещение на сайте\Аналитические отчеты\2024\[ГП на 01.07.2024.xlsx]Респ на 1.07.2024г '!$B$9:$E$82,4,0)</f>
    </oc>
    <nc r="C21">
      <v>15760.04645</v>
    </nc>
  </rcc>
  <rcc rId="516" sId="1" numFmtId="4">
    <oc r="C22">
      <f>VLOOKUP(B22,'X:\_ДЛЯ ОБМЕНА!!!\01. БЮД\Размещение на сайте\Аналитические отчеты\2024\[ГП на 01.07.2024.xlsx]Респ на 1.07.2024г '!$B$9:$E$82,4,0)</f>
    </oc>
    <nc r="C22">
      <v>0</v>
    </nc>
  </rcc>
  <rcc rId="517" sId="1" numFmtId="4">
    <oc r="C23">
      <f>VLOOKUP(B23,'X:\_ДЛЯ ОБМЕНА!!!\01. БЮД\Размещение на сайте\Аналитические отчеты\2024\[ГП на 01.07.2024.xlsx]Респ на 1.07.2024г '!$B$9:$E$82,4,0)</f>
    </oc>
    <nc r="C23">
      <v>0</v>
    </nc>
  </rcc>
  <rcc rId="518" sId="1" numFmtId="4">
    <oc r="C24">
      <f>VLOOKUP(B24,'X:\_ДЛЯ ОБМЕНА!!!\01. БЮД\Размещение на сайте\Аналитические отчеты\2024\[ГП на 01.07.2024.xlsx]Респ на 1.07.2024г '!$B$9:$E$82,4,0)</f>
    </oc>
    <nc r="C24">
      <v>0</v>
    </nc>
  </rcc>
  <rcc rId="519" sId="1" numFmtId="4">
    <oc r="C25">
      <f>VLOOKUP(B25,'X:\_ДЛЯ ОБМЕНА!!!\01. БЮД\Размещение на сайте\Аналитические отчеты\2024\[ГП на 01.07.2024.xlsx]Респ на 1.07.2024г '!$B$9:$E$82,4,0)</f>
    </oc>
    <nc r="C25">
      <v>1976911.2144800001</v>
    </nc>
  </rcc>
  <rcc rId="520" sId="1" numFmtId="4">
    <oc r="C26">
      <f>VLOOKUP(B26,'X:\_ДЛЯ ОБМЕНА!!!\01. БЮД\Размещение на сайте\Аналитические отчеты\2024\[ГП на 01.07.2024.xlsx]Респ на 1.07.2024г '!$B$9:$E$82,4,0)</f>
    </oc>
    <nc r="C26">
      <v>1976911.2144800001</v>
    </nc>
  </rcc>
  <rcc rId="521" sId="1" numFmtId="4">
    <oc r="C27">
      <f>VLOOKUP(B27,'X:\_ДЛЯ ОБМЕНА!!!\01. БЮД\Размещение на сайте\Аналитические отчеты\2024\[ГП на 01.07.2024.xlsx]Респ на 1.07.2024г '!$B$9:$E$82,4,0)</f>
    </oc>
    <nc r="C27">
      <v>519592.99617000017</v>
    </nc>
  </rcc>
  <rcc rId="522" sId="1" numFmtId="4">
    <oc r="C28">
      <f>VLOOKUP(B28,'X:\_ДЛЯ ОБМЕНА!!!\01. БЮД\Размещение на сайте\Аналитические отчеты\2024\[ГП на 01.07.2024.xlsx]Респ на 1.07.2024г '!$B$9:$E$82,4,0)</f>
    </oc>
    <nc r="C28">
      <v>1457318.2183099999</v>
    </nc>
  </rcc>
  <rcc rId="523" sId="1" numFmtId="4">
    <oc r="C29">
      <f>VLOOKUP(B29,'X:\_ДЛЯ ОБМЕНА!!!\01. БЮД\Размещение на сайте\Аналитические отчеты\2024\[ГП на 01.07.2024.xlsx]Респ на 1.07.2024г '!$B$9:$E$82,4,0)</f>
    </oc>
    <nc r="C29">
      <v>1110257.4378</v>
    </nc>
  </rcc>
  <rcc rId="524" sId="1" numFmtId="4">
    <oc r="C30">
      <f>VLOOKUP(B30,'X:\_ДЛЯ ОБМЕНА!!!\01. БЮД\Размещение на сайте\Аналитические отчеты\2024\[ГП на 01.07.2024.xlsx]Респ на 1.07.2024г '!$B$9:$E$82,4,0)</f>
    </oc>
    <nc r="C30">
      <v>1063032.41414</v>
    </nc>
  </rcc>
  <rcc rId="525" sId="1" numFmtId="4">
    <oc r="C31">
      <f>VLOOKUP(B31,'X:\_ДЛЯ ОБМЕНА!!!\01. БЮД\Размещение на сайте\Аналитические отчеты\2024\[ГП на 01.07.2024.xlsx]Респ на 1.07.2024г '!$B$9:$E$82,4,0)</f>
    </oc>
    <nc r="C31">
      <v>480245.02228999999</v>
    </nc>
  </rcc>
  <rcc rId="526" sId="1" numFmtId="4">
    <oc r="C32">
      <f>VLOOKUP(B32,'X:\_ДЛЯ ОБМЕНА!!!\01. БЮД\Размещение на сайте\Аналитические отчеты\2024\[ГП на 01.07.2024.xlsx]Респ на 1.07.2024г '!$B$9:$E$82,4,0)</f>
    </oc>
    <nc r="C32">
      <v>582757.92455</v>
    </nc>
  </rcc>
  <rcc rId="527" sId="1" numFmtId="4">
    <oc r="C33">
      <f>VLOOKUP(B33,'X:\_ДЛЯ ОБМЕНА!!!\01. БЮД\Размещение на сайте\Аналитические отчеты\2024\[ГП на 01.07.2024.xlsx]Респ на 1.07.2024г '!$B$9:$E$82,4,0)</f>
    </oc>
    <nc r="C33">
      <v>29.467299999999998</v>
    </nc>
  </rcc>
  <rcc rId="528" sId="1" numFmtId="4">
    <oc r="C34">
      <f>VLOOKUP(B34,'X:\_ДЛЯ ОБМЕНА!!!\01. БЮД\Размещение на сайте\Аналитические отчеты\2024\[ГП на 01.07.2024.xlsx]Респ на 1.07.2024г '!$B$9:$E$82,4,0)</f>
    </oc>
    <nc r="C34">
      <v>0</v>
    </nc>
  </rcc>
  <rcc rId="529" sId="1" numFmtId="4">
    <oc r="C35">
      <f>VLOOKUP(B35,'X:\_ДЛЯ ОБМЕНА!!!\01. БЮД\Размещение на сайте\Аналитические отчеты\2024\[ГП на 01.07.2024.xlsx]Респ на 1.07.2024г '!$B$9:$E$82,4,0)</f>
    </oc>
    <nc r="C35">
      <v>47225.023659999999</v>
    </nc>
  </rcc>
  <rcc rId="530" sId="1" numFmtId="4">
    <oc r="C36">
      <f>VLOOKUP(B36,'X:\_ДЛЯ ОБМЕНА!!!\01. БЮД\Размещение на сайте\Аналитические отчеты\2024\[ГП на 01.07.2024.xlsx]Респ на 1.07.2024г '!$B$9:$E$82,4,0)</f>
    </oc>
    <nc r="C36">
      <v>1053304.34986</v>
    </nc>
  </rcc>
  <rcc rId="531" sId="1" numFmtId="4">
    <oc r="C37">
      <f>VLOOKUP(B37,'X:\_ДЛЯ ОБМЕНА!!!\01. БЮД\Размещение на сайте\Аналитические отчеты\2024\[ГП на 01.07.2024.xlsx]Респ на 1.07.2024г '!$B$9:$E$82,4,0)</f>
    </oc>
    <nc r="C37">
      <v>890082.29269000003</v>
    </nc>
  </rcc>
  <rcc rId="532" sId="1" numFmtId="4">
    <oc r="C38">
      <f>VLOOKUP(B38,'X:\_ДЛЯ ОБМЕНА!!!\01. БЮД\Размещение на сайте\Аналитические отчеты\2024\[ГП на 01.07.2024.xlsx]Респ на 1.07.2024г '!$B$9:$E$82,4,0)</f>
    </oc>
    <nc r="C38">
      <v>160275.05716999999</v>
    </nc>
  </rcc>
  <rcc rId="533" sId="1" numFmtId="4">
    <oc r="C39">
      <f>VLOOKUP(B39,'X:\_ДЛЯ ОБМЕНА!!!\01. БЮД\Размещение на сайте\Аналитические отчеты\2024\[ГП на 01.07.2024.xlsx]Респ на 1.07.2024г '!$B$9:$E$82,4,0)</f>
    </oc>
    <nc r="C39">
      <v>2947</v>
    </nc>
  </rcc>
  <rcc rId="534" sId="1" numFmtId="4">
    <oc r="C40">
      <f>VLOOKUP(B40,'X:\_ДЛЯ ОБМЕНА!!!\01. БЮД\Размещение на сайте\Аналитические отчеты\2024\[ГП на 01.07.2024.xlsx]Респ на 1.07.2024г '!$B$9:$E$82,4,0)</f>
    </oc>
    <nc r="C40">
      <v>10883.629570000001</v>
    </nc>
  </rcc>
  <rcc rId="535" sId="1" numFmtId="4">
    <oc r="C41">
      <f>VLOOKUP(B41,'X:\_ДЛЯ ОБМЕНА!!!\01. БЮД\Размещение на сайте\Аналитические отчеты\2024\[ГП на 01.07.2024.xlsx]Респ на 1.07.2024г '!$B$9:$E$82,4,0)</f>
    </oc>
    <nc r="C41">
      <v>10848.98898</v>
    </nc>
  </rcc>
  <rcc rId="536" sId="1" numFmtId="4">
    <oc r="C42">
      <f>VLOOKUP(B42,'X:\_ДЛЯ ОБМЕНА!!!\01. БЮД\Размещение на сайте\Аналитические отчеты\2024\[ГП на 01.07.2024.xlsx]Респ на 1.07.2024г '!$B$9:$E$82,4,0)</f>
    </oc>
    <nc r="C42">
      <v>0</v>
    </nc>
  </rcc>
  <rcc rId="537" sId="1" numFmtId="4">
    <oc r="C43">
      <f>VLOOKUP(B43,'X:\_ДЛЯ ОБМЕНА!!!\01. БЮД\Размещение на сайте\Аналитические отчеты\2024\[ГП на 01.07.2024.xlsx]Респ на 1.07.2024г '!$B$9:$E$82,4,0)</f>
    </oc>
    <nc r="C43">
      <v>34.640589999999996</v>
    </nc>
  </rcc>
  <rcc rId="538" sId="1" numFmtId="4">
    <oc r="C44">
      <f>VLOOKUP(B44,'X:\_ДЛЯ ОБМЕНА!!!\01. БЮД\Размещение на сайте\Аналитические отчеты\2024\[ГП на 01.07.2024.xlsx]Респ на 1.07.2024г '!$B$9:$E$82,4,0)</f>
    </oc>
    <nc r="C44">
      <v>38481.528640000004</v>
    </nc>
  </rcc>
  <rcc rId="539" sId="1" numFmtId="4">
    <oc r="C45">
      <f>VLOOKUP(B45,'X:\_ДЛЯ ОБМЕНА!!!\01. БЮД\Размещение на сайте\Аналитические отчеты\2024\[ГП на 01.07.2024.xlsx]Респ на 1.07.2024г '!$B$9:$E$82,4,0)</f>
    </oc>
    <nc r="C45">
      <v>0</v>
    </nc>
  </rcc>
  <rcc rId="540" sId="1" numFmtId="4">
    <oc r="C46">
      <f>VLOOKUP(B46,'X:\_ДЛЯ ОБМЕНА!!!\01. БЮД\Размещение на сайте\Аналитические отчеты\2024\[ГП на 01.07.2024.xlsx]Респ на 1.07.2024г '!$B$9:$E$82,4,0)</f>
    </oc>
    <nc r="C46">
      <v>3.2001200000000001</v>
    </nc>
  </rcc>
  <rcc rId="541" sId="1" numFmtId="4">
    <oc r="C47">
      <f>VLOOKUP(B47,'X:\_ДЛЯ ОБМЕНА!!!\01. БЮД\Размещение на сайте\Аналитические отчеты\2024\[ГП на 01.07.2024.xlsx]Респ на 1.07.2024г '!$B$9:$E$82,4,0)</f>
    </oc>
    <nc r="C47">
      <v>3846.15</v>
    </nc>
  </rcc>
  <rcc rId="542" sId="1" numFmtId="4">
    <oc r="C48">
      <f>VLOOKUP(B48,'X:\_ДЛЯ ОБМЕНА!!!\01. БЮД\Размещение на сайте\Аналитические отчеты\2024\[ГП на 01.07.2024.xlsx]Респ на 1.07.2024г '!$B$9:$E$82,4,0)</f>
    </oc>
    <nc r="C48">
      <v>34632.178520000001</v>
    </nc>
  </rcc>
  <rcc rId="543" sId="1" numFmtId="4">
    <oc r="C49">
      <f>VLOOKUP(B49,'X:\_ДЛЯ ОБМЕНА!!!\01. БЮД\Размещение на сайте\Аналитические отчеты\2024\[ГП на 01.07.2024.xlsx]Респ на 1.07.2024г '!$B$9:$E$82,4,0)</f>
    </oc>
    <nc r="C49">
      <v>-1.2297899999999999</v>
    </nc>
  </rcc>
  <rcc rId="544" sId="1" numFmtId="4">
    <oc r="C50">
      <f>VLOOKUP(B50,'X:\_ДЛЯ ОБМЕНА!!!\01. БЮД\Размещение на сайте\Аналитические отчеты\2024\[ГП на 01.07.2024.xlsx]Респ на 1.07.2024г '!$B$9:$E$82,4,0)</f>
    </oc>
    <nc r="C50">
      <v>8.3999999999999993E-4</v>
    </nc>
  </rcc>
  <rcc rId="545" sId="1" numFmtId="4">
    <oc r="C51">
      <f>VLOOKUP(B51,'X:\_ДЛЯ ОБМЕНА!!!\01. БЮД\Размещение на сайте\Аналитические отчеты\2024\[ГП на 01.07.2024.xlsx]Респ на 1.07.2024г '!$B$9:$E$82,4,0)</f>
    </oc>
    <nc r="C51">
      <v>0</v>
    </nc>
  </rcc>
  <rcc rId="546" sId="1" numFmtId="4">
    <oc r="C52">
      <f>VLOOKUP(B52,'X:\_ДЛЯ ОБМЕНА!!!\01. БЮД\Размещение на сайте\Аналитические отчеты\2024\[ГП на 01.07.2024.xlsx]Респ на 1.07.2024г '!$B$9:$E$82,4,0)</f>
    </oc>
    <nc r="C52">
      <v>-1.2306300000000001</v>
    </nc>
  </rcc>
  <rcc rId="547" sId="1" numFmtId="4">
    <oc r="C53">
      <f>VLOOKUP(B53,'X:\_ДЛЯ ОБМЕНА!!!\01. БЮД\Размещение на сайте\Аналитические отчеты\2024\[ГП на 01.07.2024.xlsx]Респ на 1.07.2024г '!$B$9:$E$82,4,0)</f>
    </oc>
    <nc r="C53">
      <v>0</v>
    </nc>
  </rcc>
  <rcc rId="548" sId="1">
    <oc r="C54">
      <v>615283.41392999992</v>
    </oc>
    <nc r="C54" t="e">
      <v>#N/A</v>
    </nc>
  </rcc>
  <rcc rId="549" sId="1" numFmtId="4">
    <oc r="C55">
      <f>VLOOKUP(B55,'X:\_ДЛЯ ОБМЕНА!!!\01. БЮД\Размещение на сайте\Аналитические отчеты\2024\[ГП на 01.07.2024.xlsx]Респ на 1.07.2024г '!$B$9:$E$82,4,0)</f>
    </oc>
    <nc r="C55">
      <v>807835.23910000001</v>
    </nc>
  </rcc>
  <rcc rId="550" sId="1" numFmtId="4">
    <oc r="C56">
      <f>VLOOKUP(B56,'X:\_ДЛЯ ОБМЕНА!!!\01. БЮД\Размещение на сайте\Аналитические отчеты\2024\[ГП на 01.07.2024.xlsx]Респ на 1.07.2024г '!$B$9:$E$82,4,0)</f>
    </oc>
    <nc r="C56">
      <v>514.88792999999998</v>
    </nc>
  </rcc>
  <rcc rId="551" sId="1" numFmtId="4">
    <oc r="C57">
      <f>VLOOKUP(B57,'X:\_ДЛЯ ОБМЕНА!!!\01. БЮД\Размещение на сайте\Аналитические отчеты\2024\[ГП на 01.07.2024.xlsx]Респ на 1.07.2024г '!$B$9:$E$82,4,0)</f>
    </oc>
    <nc r="C57">
      <v>206783.68523</v>
    </nc>
  </rcc>
  <rcc rId="552" sId="1" numFmtId="4">
    <oc r="C58">
      <f>VLOOKUP(B58,'X:\_ДЛЯ ОБМЕНА!!!\01. БЮД\Размещение на сайте\Аналитические отчеты\2024\[ГП на 01.07.2024.xlsx]Респ на 1.07.2024г '!$B$9:$E$82,4,0)</f>
    </oc>
    <nc r="C58">
      <v>2140.3680600000002</v>
    </nc>
  </rcc>
  <rcc rId="553" sId="1" numFmtId="4">
    <oc r="C59">
      <f>VLOOKUP(B59,'X:\_ДЛЯ ОБМЕНА!!!\01. БЮД\Размещение на сайте\Аналитические отчеты\2024\[ГП на 01.07.2024.xlsx]Респ на 1.07.2024г '!$B$9:$E$82,4,0)</f>
    </oc>
    <nc r="C59">
      <v>34.371000000000002</v>
    </nc>
  </rcc>
  <rcc rId="554" sId="1" numFmtId="4">
    <oc r="C60">
      <f>VLOOKUP(B60,'X:\_ДЛЯ ОБМЕНА!!!\01. БЮД\Размещение на сайте\Аналитические отчеты\2024\[ГП на 01.07.2024.xlsx]Респ на 1.07.2024г '!$B$9:$E$82,4,0)</f>
    </oc>
    <nc r="C60">
      <v>516169.05507999996</v>
    </nc>
  </rcc>
  <rcc rId="555" sId="1" numFmtId="4">
    <oc r="C61">
      <f>VLOOKUP(B61,'X:\_ДЛЯ ОБМЕНА!!!\01. БЮД\Размещение на сайте\Аналитические отчеты\2024\[ГП на 01.07.2024.xlsx]Респ на 1.07.2024г '!$B$9:$E$82,4,0)</f>
    </oc>
    <nc r="C61">
      <v>21708.608469999999</v>
    </nc>
  </rcc>
  <rcc rId="556" sId="1" numFmtId="4">
    <oc r="C62">
      <f>VLOOKUP(B62,'X:\_ДЛЯ ОБМЕНА!!!\01. БЮД\Размещение на сайте\Аналитические отчеты\2024\[ГП на 01.07.2024.xlsx]Респ на 1.07.2024г '!$B$9:$E$82,4,0)</f>
    </oc>
    <nc r="C62">
      <v>20735262.257139996</v>
    </nc>
  </rcc>
  <rcc rId="557" sId="1" numFmtId="4">
    <oc r="C63">
      <f>VLOOKUP(B63,'X:\_ДЛЯ ОБМЕНА!!!\01. БЮД\Размещение на сайте\Аналитические отчеты\2024\[ГП на 01.07.2024.xlsx]Респ на 1.07.2024г '!$B$9:$E$82,4,0)</f>
    </oc>
    <nc r="C63">
      <v>20640632.92024</v>
    </nc>
  </rcc>
  <rcc rId="558" sId="1" numFmtId="4">
    <oc r="C64">
      <f>VLOOKUP(B64,'X:\_ДЛЯ ОБМЕНА!!!\01. БЮД\Размещение на сайте\Аналитические отчеты\2024\[ГП на 01.07.2024.xlsx]Респ на 1.07.2024г '!$B$9:$E$82,4,0)</f>
    </oc>
    <nc r="C64">
      <v>10918032.4</v>
    </nc>
  </rcc>
  <rcc rId="559" sId="1" numFmtId="4">
    <oc r="C65">
      <f>VLOOKUP(B65,'X:\_ДЛЯ ОБМЕНА!!!\01. БЮД\Размещение на сайте\Аналитические отчеты\2024\[ГП на 01.07.2024.xlsx]Респ на 1.07.2024г '!$B$9:$E$82,4,0)</f>
    </oc>
    <nc r="C65">
      <v>10106799</v>
    </nc>
  </rcc>
  <rcc rId="560" sId="1" numFmtId="4">
    <oc r="C66">
      <f>VLOOKUP(B66,'X:\_ДЛЯ ОБМЕНА!!!\01. БЮД\Размещение на сайте\Аналитические отчеты\2024\[ГП на 01.07.2024.xlsx]Респ на 1.07.2024г '!$B$9:$E$82,4,0)</f>
    </oc>
    <nc r="C66">
      <v>0</v>
    </nc>
  </rcc>
  <rcc rId="561" sId="1" numFmtId="4">
    <oc r="C67">
      <f>VLOOKUP(B67,'X:\_ДЛЯ ОБМЕНА!!!\01. БЮД\Размещение на сайте\Аналитические отчеты\2024\[ГП на 01.07.2024.xlsx]Респ на 1.07.2024г '!$B$9:$E$82,4,0)</f>
    </oc>
    <nc r="C67">
      <v>674058.6</v>
    </nc>
  </rcc>
  <rcc rId="562" sId="1" numFmtId="4">
    <oc r="C68">
      <f>VLOOKUP(B68,'X:\_ДЛЯ ОБМЕНА!!!\01. БЮД\Размещение на сайте\Аналитические отчеты\2024\[ГП на 01.07.2024.xlsx]Респ на 1.07.2024г '!$B$9:$E$82,4,0)</f>
    </oc>
    <nc r="C68">
      <v>0</v>
    </nc>
  </rcc>
  <rcc rId="563" sId="1" numFmtId="4">
    <oc r="C69">
      <f>VLOOKUP(B69,'X:\_ДЛЯ ОБМЕНА!!!\01. БЮД\Размещение на сайте\Аналитические отчеты\2024\[ГП на 01.07.2024.xlsx]Респ на 1.07.2024г '!$B$9:$E$82,4,0)</f>
    </oc>
    <nc r="C69">
      <v>137174.79999999999</v>
    </nc>
  </rcc>
  <rcc rId="564" sId="1" numFmtId="4">
    <oc r="C70">
      <f>VLOOKUP(B70,'X:\_ДЛЯ ОБМЕНА!!!\01. БЮД\Размещение на сайте\Аналитические отчеты\2024\[ГП на 01.07.2024.xlsx]Респ на 1.07.2024г '!$B$9:$E$82,4,0)</f>
    </oc>
    <nc r="C70">
      <v>0</v>
    </nc>
  </rcc>
  <rcc rId="565" sId="1" numFmtId="4">
    <oc r="C71">
      <f>VLOOKUP(B71,'X:\_ДЛЯ ОБМЕНА!!!\01. БЮД\Размещение на сайте\Аналитические отчеты\2024\[ГП на 01.07.2024.xlsx]Респ на 1.07.2024г '!$B$9:$E$82,4,0)</f>
    </oc>
    <nc r="C71">
      <v>8622677.9884500001</v>
    </nc>
  </rcc>
  <rcc rId="566" sId="1" numFmtId="4">
    <oc r="C72">
      <f>VLOOKUP(B72,'X:\_ДЛЯ ОБМЕНА!!!\01. БЮД\Размещение на сайте\Аналитические отчеты\2024\[ГП на 01.07.2024.xlsx]Респ на 1.07.2024г '!$B$9:$E$82,4,0)</f>
    </oc>
    <nc r="C72">
      <v>682503.83608000004</v>
    </nc>
  </rcc>
  <rcc rId="567" sId="1" numFmtId="4">
    <oc r="C73">
      <f>VLOOKUP(B73,'X:\_ДЛЯ ОБМЕНА!!!\01. БЮД\Размещение на сайте\Аналитические отчеты\2024\[ГП на 01.07.2024.xlsx]Респ на 1.07.2024г '!$B$9:$E$82,4,0)</f>
    </oc>
    <nc r="C73">
      <v>417418.69571</v>
    </nc>
  </rcc>
  <rcc rId="568" sId="1" numFmtId="4">
    <oc r="C74">
      <f>VLOOKUP(B74,'X:\_ДЛЯ ОБМЕНА!!!\01. БЮД\Размещение на сайте\Аналитические отчеты\2024\[ГП на 01.07.2024.xlsx]Респ на 1.07.2024г '!$B$9:$E$82,4,0)</f>
    </oc>
    <nc r="C74">
      <v>85960.714420000004</v>
    </nc>
  </rcc>
  <rcc rId="569" sId="1" numFmtId="4">
    <oc r="C75">
      <f>VLOOKUP(B75,'X:\_ДЛЯ ОБМЕНА!!!\01. БЮД\Размещение на сайте\Аналитические отчеты\2024\[ГП на 01.07.2024.xlsx]Респ на 1.07.2024г '!$B$9:$E$82,4,0)</f>
    </oc>
    <nc r="C75">
      <v>270</v>
    </nc>
  </rcc>
  <rcc rId="570" sId="1" numFmtId="4">
    <oc r="C76">
      <f>VLOOKUP(B76,'X:\_ДЛЯ ОБМЕНА!!!\01. БЮД\Размещение на сайте\Аналитические отчеты\2024\[ГП на 01.07.2024.xlsx]Респ на 1.07.2024г '!$B$9:$E$82,4,0)</f>
    </oc>
    <nc r="C76">
      <v>5280.7941500000006</v>
    </nc>
  </rcc>
  <rcc rId="571" sId="1" numFmtId="4">
    <oc r="C77">
      <f>VLOOKUP(B77,'X:\_ДЛЯ ОБМЕНА!!!\01. БЮД\Размещение на сайте\Аналитические отчеты\2024\[ГП на 01.07.2024.xlsx]Респ на 1.07.2024г '!$B$9:$E$82,4,0)</f>
    </oc>
    <nc r="C77">
      <v>31955.216929999999</v>
    </nc>
  </rcc>
  <rcc rId="572" sId="1" numFmtId="4">
    <oc r="C78">
      <f>VLOOKUP(B78,'X:\_ДЛЯ ОБМЕНА!!!\01. БЮД\Размещение на сайте\Аналитические отчеты\2024\[ГП на 01.07.2024.xlsx]Респ на 1.07.2024г '!$B$9:$E$82,4,0)</f>
    </oc>
    <nc r="C78">
      <v>-28837.388600000002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3" sId="1" numFmtId="4">
    <oc r="C79">
      <v>14086423.013859998</v>
    </oc>
    <nc r="C79">
      <v>30190482.732159995</v>
    </nc>
  </rcc>
  <rcc rId="574" sId="1" numFmtId="4">
    <oc r="C10" t="e">
      <v>#N/A</v>
    </oc>
    <nc r="C10">
      <v>7900034.2601499986</v>
    </nc>
  </rcc>
  <rcc rId="575" sId="1" numFmtId="4">
    <oc r="C20" t="e">
      <v>#N/A</v>
    </oc>
    <nc r="C20">
      <v>0</v>
    </nc>
  </rcc>
  <rcc rId="576" sId="1" numFmtId="4">
    <oc r="C54" t="e">
      <v>#N/A</v>
    </oc>
    <nc r="C54">
      <v>1555186.21487</v>
    </nc>
  </rcc>
  <rfmt sheetId="1" sqref="C7:C79" start="0" length="2147483647">
    <dxf>
      <font>
        <color auto="1"/>
      </font>
    </dxf>
  </rfmt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66:H181" start="0" length="2147483647">
    <dxf>
      <font>
        <color auto="1"/>
      </font>
    </dxf>
  </rfmt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7" sId="1" numFmtId="4">
    <oc r="C173">
      <v>0</v>
    </oc>
    <nc r="C173">
      <v>-29533.91</v>
    </nc>
  </rcc>
  <rcc rId="578" sId="1" numFmtId="4">
    <oc r="C171">
      <v>0</v>
    </oc>
    <nc r="C171">
      <v>-29533.91</v>
    </nc>
  </rcc>
  <rcc rId="579" sId="1" numFmtId="4">
    <oc r="C166">
      <v>-1370700.1674200001</v>
    </oc>
    <nc r="C166">
      <v>-2015145.27553</v>
    </nc>
  </rcc>
  <rcc rId="580" sId="1" numFmtId="4">
    <oc r="C167">
      <v>617785.9142</v>
    </oc>
    <nc r="C167">
      <v>-127591.00106000001</v>
    </nc>
  </rcc>
  <rcc rId="581" sId="1" numFmtId="4">
    <oc r="C178">
      <v>617785.9142</v>
    </oc>
    <nc r="C178">
      <v>-98057.091060000006</v>
    </nc>
  </rcc>
  <rcc rId="582" sId="1" numFmtId="4">
    <oc r="C174">
      <v>617785.9142</v>
    </oc>
    <nc r="C174">
      <v>-98057.091060000006</v>
    </nc>
  </rcc>
  <rcc rId="583" sId="1" numFmtId="4">
    <oc r="C179">
      <v>-1988486.0816199998</v>
    </oc>
    <nc r="C179">
      <v>-1887554.2744700001</v>
    </nc>
  </rcc>
  <rcc rId="584" sId="1" numFmtId="4">
    <oc r="C180">
      <v>-23168213.764619999</v>
    </oc>
    <nc r="C180">
      <v>-50885519.91911</v>
    </nc>
  </rcc>
  <rcc rId="585" sId="1" numFmtId="4">
    <oc r="C181">
      <v>21179727.682999998</v>
    </oc>
    <nc r="C181">
      <v>48997965.644639999</v>
    </nc>
  </rcc>
  <rfmt sheetId="1" sqref="C166:C181" start="0" length="2147483647">
    <dxf>
      <font>
        <color auto="1"/>
      </font>
    </dxf>
  </rfmt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6" sId="1" numFmtId="4">
    <oc r="K166">
      <v>-936943.31138999993</v>
    </oc>
    <nc r="K166">
      <v>-52007.954449995421</v>
    </nc>
  </rcc>
  <rcc rId="587" sId="1" numFmtId="4">
    <oc r="K167">
      <v>700848.16723000002</v>
    </oc>
    <nc r="K167">
      <v>1687005.4897400001</v>
    </nc>
  </rcc>
  <rcc rId="588" sId="1" numFmtId="4">
    <oc r="K171">
      <v>0</v>
    </oc>
    <nc r="K171">
      <v>600000</v>
    </nc>
  </rcc>
  <rcc rId="589" sId="1" numFmtId="4">
    <oc r="K172">
      <v>0</v>
    </oc>
    <nc r="K172">
      <v>600000</v>
    </nc>
  </rcc>
  <rcc rId="590" sId="1" numFmtId="4">
    <oc r="K174">
      <v>700848.16723000002</v>
    </oc>
    <nc r="K174">
      <v>1087005.4897400001</v>
    </nc>
  </rcc>
  <rcc rId="591" sId="1" numFmtId="4">
    <oc r="K178">
      <v>700848.16723000002</v>
    </oc>
    <nc r="K178">
      <v>1087005.4897400001</v>
    </nc>
  </rcc>
  <rcc rId="592" sId="1" numFmtId="4">
    <oc r="K179">
      <v>-1637791.47862</v>
    </oc>
    <nc r="K179">
      <v>-1739013.4441899955</v>
    </nc>
  </rcc>
  <rcc rId="593" sId="1" numFmtId="4">
    <oc r="K180">
      <v>-26393896.722479999</v>
    </oc>
    <nc r="K180">
      <v>-60484878.428099997</v>
    </nc>
  </rcc>
  <rcc rId="594" sId="1" numFmtId="4">
    <oc r="K181">
      <v>24756105.243859999</v>
    </oc>
    <nc r="K181">
      <v>58745864.983910002</v>
    </nc>
  </rcc>
  <rfmt sheetId="1" sqref="K166:K181" start="0" length="2147483647">
    <dxf>
      <font>
        <color auto="1"/>
      </font>
    </dxf>
  </rfmt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9D1FEBD-2414-4CDA-BC06-F216F77FD37D}" action="delete"/>
  <rdn rId="0" localSheetId="1" customView="1" name="Z_B9D1FEBD_2414_4CDA_BC06_F216F77FD37D_.wvu.PrintArea" hidden="1" oldHidden="1">
    <formula>'Респ на 1.07.2025г '!$A$2:$O$182</formula>
    <oldFormula>'Респ на 1.07.2025г '!$A$2:$O$182</oldFormula>
  </rdn>
  <rdn rId="0" localSheetId="1" customView="1" name="Z_B9D1FEBD_2414_4CDA_BC06_F216F77FD37D_.wvu.PrintTitles" hidden="1" oldHidden="1">
    <formula>'Респ на 1.07.2025г '!$81:$81</formula>
    <oldFormula>'Респ на 1.07.2025г '!$81:$81</oldFormula>
  </rdn>
  <rdn rId="0" localSheetId="1" customView="1" name="Z_B9D1FEBD_2414_4CDA_BC06_F216F77FD37D_.wvu.Cols" hidden="1" oldHidden="1">
    <formula>'Респ на 1.07.2025г '!$C:$G</formula>
  </rdn>
  <rdn rId="0" localSheetId="1" customView="1" name="Z_B9D1FEBD_2414_4CDA_BC06_F216F77FD37D_.wvu.FilterData" hidden="1" oldHidden="1">
    <formula>'Респ на 1.07.2025г '!$A$83:$D$163</formula>
    <oldFormula>'Респ на 1.07.2025г '!$A$83:$D$163</oldFormula>
  </rdn>
  <rdn rId="0" localSheetId="2" customView="1" name="Z_B9D1FEBD_2414_4CDA_BC06_F216F77FD37D_.wvu.PrintArea" hidden="1" oldHidden="1">
    <formula>'Консолид на 1.07.2025г '!$A$2:$O$182</formula>
    <oldFormula>'Консолид на 1.07.2025г '!$A$2:$O$182</oldFormula>
  </rdn>
  <rdn rId="0" localSheetId="2" customView="1" name="Z_B9D1FEBD_2414_4CDA_BC06_F216F77FD37D_.wvu.PrintTitles" hidden="1" oldHidden="1">
    <formula>'Консолид на 1.07.2025г '!$81:$81</formula>
    <oldFormula>'Консолид на 1.07.2025г '!$81:$81</oldFormula>
  </rdn>
  <rdn rId="0" localSheetId="2" customView="1" name="Z_B9D1FEBD_2414_4CDA_BC06_F216F77FD37D_.wvu.FilterData" hidden="1" oldHidden="1">
    <formula>'Консолид на 1.07.2025г '!$A$83:$D$163</formula>
    <oldFormula>'Консолид на 1.07.2025г '!$A$83:$D$163</oldFormula>
  </rdn>
  <rcv guid="{B9D1FEBD-2414-4CDA-BC06-F216F77FD37D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2" sId="1" numFmtId="4">
    <oc r="K9">
      <v>5037823.6782900002</v>
    </oc>
    <nc r="K9">
      <v>10552617.412630001</v>
    </nc>
  </rcc>
  <rcc rId="603" sId="1" numFmtId="4">
    <oc r="K10">
      <f>K11+K15+K25+K29+K36+K40+K44+K49</f>
    </oc>
    <nc r="K10">
      <v>8466781.958970001</v>
    </nc>
  </rcc>
  <rcc rId="604" sId="1" numFmtId="4">
    <oc r="K11">
      <v>919925.92587000004</v>
    </oc>
    <nc r="K11">
      <f>VLOOKUP(B11,'C:\Users\a.shinahov\Downloads\[Отчет на 01.07.2025 года.xlsx]Респ на 01.07.2025 г'!$B$10:$D$49,3,0)</f>
    </nc>
  </rcc>
  <rcc rId="605" sId="1" numFmtId="4">
    <oc r="K12">
      <v>905655.84412999998</v>
    </oc>
    <nc r="K12">
      <f>VLOOKUP(B12,'C:\Users\a.shinahov\Downloads\[Отчет на 01.07.2025 года.xlsx]Респ на 01.07.2025 г'!$B$10:$D$49,3,0)</f>
    </nc>
  </rcc>
  <rcc rId="606" sId="1" numFmtId="4">
    <oc r="K13">
      <v>905770.13413000002</v>
    </oc>
    <nc r="K13">
      <f>VLOOKUP(B13,'C:\Users\a.shinahov\Downloads\[Отчет на 01.07.2025 года.xlsx]Респ на 01.07.2025 г'!$B$10:$D$49,3,0)</f>
    </nc>
  </rcc>
  <rcc rId="607" sId="1" numFmtId="4">
    <oc r="K14">
      <v>-114.29</v>
    </oc>
    <nc r="K14">
      <f>VLOOKUP(B14,'C:\Users\a.shinahov\Downloads\[Отчет на 01.07.2025 года.xlsx]Респ на 01.07.2025 г'!$B$10:$D$49,3,0)</f>
    </nc>
  </rcc>
  <rcc rId="608" sId="1" numFmtId="4">
    <oc r="K15">
      <v>1130862.1919100001</v>
    </oc>
    <nc r="K15">
      <f>VLOOKUP(B15,'C:\Users\a.shinahov\Downloads\[Отчет на 01.07.2025 года.xlsx]Респ на 01.07.2025 г'!$B$10:$D$49,3,0)</f>
    </nc>
  </rcc>
  <rcc rId="609" sId="1" numFmtId="4">
    <oc r="K16">
      <v>1005243.2347499999</v>
    </oc>
    <nc r="K16">
      <f>VLOOKUP(B16,'C:\Users\a.shinahov\Downloads\[Отчет на 01.07.2025 года.xlsx]Респ на 01.07.2025 г'!$B$10:$D$49,3,0)</f>
    </nc>
  </rcc>
  <rcc rId="610" sId="1" numFmtId="4">
    <oc r="K17">
      <v>1212.7786699999999</v>
    </oc>
    <nc r="K17">
      <f>VLOOKUP(B17,'C:\Users\a.shinahov\Downloads\[Отчет на 01.07.2025 года.xlsx]Респ на 01.07.2025 г'!$B$10:$D$49,3,0)</f>
    </nc>
  </rcc>
  <rcc rId="611" sId="1" numFmtId="4">
    <oc r="K18">
      <v>22435.75419</v>
    </oc>
    <nc r="K18">
      <f>VLOOKUP(B18,'C:\Users\a.shinahov\Downloads\[Отчет на 01.07.2025 года.xlsx]Респ на 01.07.2025 г'!$B$10:$D$49,3,0)</f>
    </nc>
  </rcc>
  <rcc rId="612" sId="1" numFmtId="4">
    <oc r="K19">
      <v>61019.085509999997</v>
    </oc>
    <nc r="K19">
      <f>VLOOKUP(B19,'C:\Users\a.shinahov\Downloads\[Отчет на 01.07.2025 года.xlsx]Респ на 01.07.2025 г'!$B$10:$D$49,3,0)</f>
    </nc>
  </rcc>
  <rcc rId="613" sId="1" numFmtId="4">
    <oc r="K20">
      <v>0</v>
    </oc>
    <nc r="K20">
      <f>VLOOKUP(B20,'C:\Users\a.shinahov\Downloads\[Отчет на 01.07.2025 года.xlsx]Респ на 01.07.2025 г'!$B$10:$D$49,3,0)</f>
    </nc>
  </rcc>
  <rcc rId="614" sId="1" numFmtId="4">
    <oc r="K21">
      <v>2817.85023</v>
    </oc>
    <nc r="K21">
      <f>VLOOKUP(B21,'C:\Users\a.shinahov\Downloads\[Отчет на 01.07.2025 года.xlsx]Респ на 01.07.2025 г'!$B$10:$D$49,3,0)</f>
    </nc>
  </rcc>
  <rcc rId="615" sId="1" numFmtId="4">
    <oc r="K22">
      <v>0</v>
    </oc>
    <nc r="K22">
      <f>VLOOKUP(B22,'C:\Users\a.shinahov\Downloads\[Отчет на 01.07.2025 года.xlsx]Респ на 01.07.2025 г'!$B$10:$D$49,3,0)</f>
    </nc>
  </rcc>
  <rcc rId="616" sId="1" numFmtId="4">
    <oc r="K23">
      <v>0</v>
    </oc>
    <nc r="K23">
      <f>VLOOKUP(B23,'C:\Users\a.shinahov\Downloads\[Отчет на 01.07.2025 года.xlsx]Респ на 01.07.2025 г'!$B$10:$D$49,3,0)</f>
    </nc>
  </rcc>
  <rcc rId="617" sId="1" numFmtId="4">
    <oc r="K24">
      <v>0</v>
    </oc>
    <nc r="K24">
      <f>VLOOKUP(B24,'C:\Users\a.shinahov\Downloads\[Отчет на 01.07.2025 года.xlsx]Респ на 01.07.2025 г'!$B$10:$D$49,3,0)</f>
    </nc>
  </rcc>
  <rcc rId="618" sId="1" numFmtId="4">
    <oc r="K25">
      <v>1022317.53265</v>
    </oc>
    <nc r="K25">
      <f>VLOOKUP(B25,'C:\Users\a.shinahov\Downloads\[Отчет на 01.07.2025 года.xlsx]Респ на 01.07.2025 г'!$B$10:$D$49,3,0)</f>
    </nc>
  </rcc>
  <rcc rId="619" sId="1" numFmtId="4">
    <oc r="K26">
      <v>1022317.53265</v>
    </oc>
    <nc r="K26">
      <f>VLOOKUP(B26,'C:\Users\a.shinahov\Downloads\[Отчет на 01.07.2025 года.xlsx]Респ на 01.07.2025 г'!$B$10:$D$49,3,0)</f>
    </nc>
  </rcc>
  <rcc rId="620" sId="1">
    <oc r="K27">
      <f>K26-K28</f>
    </oc>
    <nc r="K27">
      <f>VLOOKUP(B27,'C:\Users\a.shinahov\Downloads\[Отчет на 01.07.2025 года.xlsx]Респ на 01.07.2025 г'!$B$10:$D$49,3,0)</f>
    </nc>
  </rcc>
  <rcc rId="621" sId="1" numFmtId="4">
    <oc r="K28">
      <v>887860.50225000014</v>
    </oc>
    <nc r="K28">
      <f>VLOOKUP(B28,'C:\Users\a.shinahov\Downloads\[Отчет на 01.07.2025 года.xlsx]Респ на 01.07.2025 г'!$B$10:$D$49,3,0)</f>
    </nc>
  </rcc>
  <rcc rId="622" sId="1" numFmtId="4">
    <oc r="K29">
      <v>320541.18547000003</v>
    </oc>
    <nc r="K29">
      <f>VLOOKUP(B29,'C:\Users\a.shinahov\Downloads\[Отчет на 01.07.2025 года.xlsx]Респ на 01.07.2025 г'!$B$10:$D$49,3,0)</f>
    </nc>
  </rcc>
  <rcc rId="623" sId="1" numFmtId="4">
    <oc r="K30">
      <v>275940.77094999998</v>
    </oc>
    <nc r="K30">
      <f>VLOOKUP(B30,'C:\Users\a.shinahov\Downloads\[Отчет на 01.07.2025 года.xlsx]Респ на 01.07.2025 г'!$B$10:$D$49,3,0)</f>
    </nc>
  </rcc>
  <rcc rId="624" sId="1" numFmtId="4">
    <oc r="K31">
      <v>113207.69898</v>
    </oc>
    <nc r="K31">
      <f>VLOOKUP(B31,'C:\Users\a.shinahov\Downloads\[Отчет на 01.07.2025 года.xlsx]Респ на 01.07.2025 г'!$B$10:$D$49,3,0)</f>
    </nc>
  </rcc>
  <rcc rId="625" sId="1" numFmtId="4">
    <oc r="K32">
      <v>162732.53197000001</v>
    </oc>
    <nc r="K32">
      <f>VLOOKUP(B32,'C:\Users\a.shinahov\Downloads\[Отчет на 01.07.2025 года.xlsx]Респ на 01.07.2025 г'!$B$10:$D$49,3,0)</f>
    </nc>
  </rcc>
  <rcc rId="626" sId="1" numFmtId="4">
    <oc r="K33">
      <v>0.54</v>
    </oc>
    <nc r="K33">
      <f>VLOOKUP(B33,'C:\Users\a.shinahov\Downloads\[Отчет на 01.07.2025 года.xlsx]Респ на 01.07.2025 г'!$B$10:$D$49,3,0)</f>
    </nc>
  </rcc>
  <rcc rId="627" sId="1" numFmtId="4">
    <oc r="K34">
      <v>0</v>
    </oc>
    <nc r="K34">
      <f>VLOOKUP(B34,'C:\Users\a.shinahov\Downloads\[Отчет на 01.07.2025 года.xlsx]Респ на 01.07.2025 г'!$B$10:$D$49,3,0)</f>
    </nc>
  </rcc>
  <rcc rId="628" sId="1" numFmtId="4">
    <oc r="K35">
      <v>44595.4133</v>
    </oc>
    <nc r="K35">
      <f>VLOOKUP(B35,'C:\Users\a.shinahov\Downloads\[Отчет на 01.07.2025 года.xlsx]Респ на 01.07.2025 г'!$B$10:$D$49,3,0)</f>
    </nc>
  </rcc>
  <rcc rId="629" sId="1" numFmtId="4">
    <oc r="K36">
      <v>605792.93833999999</v>
    </oc>
    <nc r="K36">
      <f>VLOOKUP(B36,'C:\Users\a.shinahov\Downloads\[Отчет на 01.07.2025 года.xlsx]Респ на 01.07.2025 г'!$B$10:$D$49,3,0)</f>
    </nc>
  </rcc>
  <rcc rId="630" sId="1" numFmtId="4">
    <oc r="K37">
      <v>513570.58632999996</v>
    </oc>
    <nc r="K37">
      <f>VLOOKUP(B37,'C:\Users\a.shinahov\Downloads\[Отчет на 01.07.2025 года.xlsx]Респ на 01.07.2025 г'!$B$10:$D$49,3,0)</f>
    </nc>
  </rcc>
  <rcc rId="631" sId="1" numFmtId="4">
    <oc r="K38">
      <v>90969.352010000002</v>
    </oc>
    <nc r="K38">
      <f>VLOOKUP(B38,'C:\Users\a.shinahov\Downloads\[Отчет на 01.07.2025 года.xlsx]Респ на 01.07.2025 г'!$B$10:$D$49,3,0)</f>
    </nc>
  </rcc>
  <rcc rId="632" sId="1" numFmtId="4">
    <oc r="K39">
      <v>1253</v>
    </oc>
    <nc r="K39">
      <f>VLOOKUP(B39,'C:\Users\a.shinahov\Downloads\[Отчет на 01.07.2025 года.xlsx]Респ на 01.07.2025 г'!$B$10:$D$49,3,0)</f>
    </nc>
  </rcc>
  <rcc rId="633" sId="1" numFmtId="4">
    <oc r="K40">
      <v>4204.9414900000002</v>
    </oc>
    <nc r="K40">
      <f>VLOOKUP(B40,'C:\Users\a.shinahov\Downloads\[Отчет на 01.07.2025 года.xlsx]Респ на 01.07.2025 г'!$B$10:$D$49,3,0)</f>
    </nc>
  </rcc>
  <rcc rId="634" sId="1" numFmtId="4">
    <oc r="K41">
      <v>4179.0655500000003</v>
    </oc>
    <nc r="K41">
      <f>VLOOKUP(B41,'C:\Users\a.shinahov\Downloads\[Отчет на 01.07.2025 года.xlsx]Респ на 01.07.2025 г'!$B$10:$D$49,3,0)</f>
    </nc>
  </rcc>
  <rcc rId="635" sId="1" numFmtId="4">
    <oc r="K42">
      <v>0</v>
    </oc>
    <nc r="K42">
      <f>VLOOKUP(B42,'C:\Users\a.shinahov\Downloads\[Отчет на 01.07.2025 года.xlsx]Респ на 01.07.2025 г'!$B$10:$D$49,3,0)</f>
    </nc>
  </rcc>
  <rcc rId="636" sId="1" numFmtId="4">
    <oc r="K43">
      <v>25.87594</v>
    </oc>
    <nc r="K43">
      <f>VLOOKUP(B43,'C:\Users\a.shinahov\Downloads\[Отчет на 01.07.2025 года.xlsx]Респ на 01.07.2025 г'!$B$10:$D$49,3,0)</f>
    </nc>
  </rcc>
  <rcc rId="637" sId="1" numFmtId="4">
    <oc r="K44">
      <v>24215.710850000003</v>
    </oc>
    <nc r="K44">
      <f>VLOOKUP(B44,'C:\Users\a.shinahov\Downloads\[Отчет на 01.07.2025 года.xlsx]Респ на 01.07.2025 г'!$B$10:$D$49,3,0)</f>
    </nc>
  </rcc>
  <rcc rId="638" sId="1" numFmtId="4">
    <oc r="K45">
      <v>0</v>
    </oc>
    <nc r="K45">
      <f>VLOOKUP(B45,'C:\Users\a.shinahov\Downloads\[Отчет на 01.07.2025 года.xlsx]Респ на 01.07.2025 г'!$B$10:$D$49,3,0)</f>
    </nc>
  </rcc>
  <rcc rId="639" sId="1" numFmtId="4">
    <oc r="K46">
      <v>5.4</v>
    </oc>
    <nc r="K46">
      <f>VLOOKUP(B46,'C:\Users\a.shinahov\Downloads\[Отчет на 01.07.2025 года.xlsx]Респ на 01.07.2025 г'!$B$10:$D$49,3,0)</f>
    </nc>
  </rcc>
  <rcc rId="640" sId="1" numFmtId="4">
    <oc r="K47">
      <v>897.80050000000006</v>
    </oc>
    <nc r="K47">
      <f>VLOOKUP(B47,'C:\Users\a.shinahov\Downloads\[Отчет на 01.07.2025 года.xlsx]Респ на 01.07.2025 г'!$B$10:$D$49,3,0)</f>
    </nc>
  </rcc>
  <rcc rId="641" sId="1" numFmtId="4">
    <oc r="K48">
      <v>23312.51035</v>
    </oc>
    <nc r="K48">
      <f>VLOOKUP(B48,'C:\Users\a.shinahov\Downloads\[Отчет на 01.07.2025 года.xlsx]Респ на 01.07.2025 г'!$B$10:$D$49,3,0)</f>
    </nc>
  </rcc>
  <rcc rId="642" sId="1" numFmtId="4">
    <oc r="K49">
      <v>0</v>
    </oc>
    <nc r="K49">
      <f>VLOOKUP(B49,'C:\Users\a.shinahov\Downloads\[Отчет на 01.07.2025 года.xlsx]Респ на 01.07.2025 г'!$B$10:$D$49,3,0)</f>
    </nc>
  </rcc>
  <rcc rId="643" sId="1" numFmtId="4">
    <oc r="K50">
      <v>0</v>
    </oc>
    <nc r="K50">
      <f>VLOOKUP(B50,'C:\Users\a.shinahov\Downloads\[Отчет на 01.07.2025 года.xlsx]Респ на 01.07.2025 г'!$B$10:$D$49,3,0)</f>
    </nc>
  </rcc>
  <rcc rId="644" sId="1" numFmtId="4">
    <oc r="K51">
      <v>0</v>
    </oc>
    <nc r="K51">
      <f>VLOOKUP(B51,'C:\Users\a.shinahov\Downloads\[Отчет на 01.07.2025 года.xlsx]Респ на 01.07.2025 г'!$B$10:$D$49,3,0)</f>
    </nc>
  </rcc>
  <rcc rId="645" sId="1" numFmtId="4">
    <oc r="K52">
      <v>0</v>
    </oc>
    <nc r="K52">
      <f>VLOOKUP(B52,'C:\Users\a.shinahov\Downloads\[Отчет на 01.07.2025 года.xlsx]Респ на 01.07.2025 г'!$B$10:$D$49,3,0)</f>
    </nc>
  </rcc>
  <rcc rId="646" sId="1" numFmtId="4">
    <oc r="K53">
      <v>0</v>
    </oc>
    <nc r="K53">
      <f>VLOOKUP(B53,'C:\Users\a.shinahov\Downloads\[Отчет на 01.07.2025 года.xlsx]Респ на 01.07.2025 г'!$B$10:$D$49,3,0)</f>
    </nc>
  </rcc>
  <rcc rId="647" sId="1">
    <oc r="K54">
      <f>K55+K56+K57+K58+K59+K60+K61</f>
    </oc>
    <nc r="K54">
      <f>VLOOKUP(B54,'C:\Users\a.shinahov\Downloads\[Отчет на 01.07.2025 года.xlsx]Респ на 01.07.2025 г'!$B$10:$D$49,3,0)</f>
    </nc>
  </rcc>
  <rcc rId="648" sId="1" numFmtId="4">
    <oc r="K55">
      <v>596780.32605999999</v>
    </oc>
    <nc r="K55">
      <f>VLOOKUP(B55,'C:\Users\a.shinahov\Downloads\[Отчет на 01.07.2025 года.xlsx]Респ на 01.07.2025 г'!$B$10:$D$49,3,0)</f>
    </nc>
  </rcc>
  <rcc rId="649" sId="1" numFmtId="4">
    <oc r="K56">
      <v>180.46161999999998</v>
    </oc>
    <nc r="K56">
      <f>VLOOKUP(B56,'C:\Users\a.shinahov\Downloads\[Отчет на 01.07.2025 года.xlsx]Респ на 01.07.2025 г'!$B$10:$D$49,3,0)</f>
    </nc>
  </rcc>
  <rcc rId="650" sId="1" numFmtId="4">
    <oc r="K57">
      <v>113865.86457999999</v>
    </oc>
    <nc r="K57">
      <f>VLOOKUP(B57,'C:\Users\a.shinahov\Downloads\[Отчет на 01.07.2025 года.xlsx]Респ на 01.07.2025 г'!$B$10:$D$49,3,0)</f>
    </nc>
  </rcc>
  <rcc rId="651" sId="1" numFmtId="4">
    <oc r="K58">
      <v>2515.4407299999998</v>
    </oc>
    <nc r="K58">
      <f>VLOOKUP(B58,'C:\Users\a.shinahov\Downloads\[Отчет на 01.07.2025 года.xlsx]Респ на 01.07.2025 г'!$B$10:$D$49,3,0)</f>
    </nc>
  </rcc>
  <rcc rId="652" sId="1" numFmtId="4">
    <oc r="K59">
      <v>0</v>
    </oc>
    <nc r="K59">
      <f>VLOOKUP(B59,'C:\Users\a.shinahov\Downloads\[Отчет на 01.07.2025 года.xlsx]Респ на 01.07.2025 г'!$B$10:$D$49,3,0)</f>
    </nc>
  </rcc>
  <rcc rId="653" sId="1" numFmtId="4">
    <oc r="K60">
      <v>289313.74447000003</v>
    </oc>
    <nc r="K60">
      <f>VLOOKUP(B60,'C:\Users\a.shinahov\Downloads\[Отчет на 01.07.2025 года.xlsx]Респ на 01.07.2025 г'!$B$10:$D$49,3,0)</f>
    </nc>
  </rcc>
  <rcc rId="654" sId="1" numFmtId="4">
    <oc r="K61">
      <v>7307.4142499999998</v>
    </oc>
    <nc r="K61">
      <f>VLOOKUP(B61,'C:\Users\a.shinahov\Downloads\[Отчет на 01.07.2025 года.xlsx]Респ на 01.07.2025 г'!$B$10:$D$49,3,0)</f>
    </nc>
  </rcc>
  <rcc rId="655" sId="1" numFmtId="4">
    <oc r="K62">
      <v>9252375.9079100005</v>
    </oc>
    <nc r="K62">
      <f>VLOOKUP(B62,'C:\Users\a.shinahov\Downloads\[Отчет на 01.07.2025 года.xlsx]Респ на 01.07.2025 г'!$B$10:$D$49,3,0)</f>
    </nc>
  </rcc>
  <rcc rId="656" sId="1" numFmtId="4">
    <oc r="K63">
      <v>9246013.34987</v>
    </oc>
    <nc r="K63">
      <f>VLOOKUP(B63,'C:\Users\a.shinahov\Downloads\[Отчет на 01.07.2025 года.xlsx]Респ на 01.07.2025 г'!$B$10:$D$49,3,0)</f>
    </nc>
  </rcc>
  <rcc rId="657" sId="1" numFmtId="4">
    <oc r="K64">
      <v>5906190.2999999998</v>
    </oc>
    <nc r="K64">
      <f>VLOOKUP(B64,'C:\Users\a.shinahov\Downloads\[Отчет на 01.07.2025 года.xlsx]Респ на 01.07.2025 г'!$B$10:$D$49,3,0)</f>
    </nc>
  </rcc>
  <rcc rId="658" sId="1" numFmtId="4">
    <oc r="K65">
      <v>5609273.4000000004</v>
    </oc>
    <nc r="K65">
      <f>VLOOKUP(B65,'C:\Users\a.shinahov\Downloads\[Отчет на 01.07.2025 года.xlsx]Респ на 01.07.2025 г'!$B$10:$D$49,3,0)</f>
    </nc>
  </rcc>
  <rcc rId="659" sId="1" numFmtId="4">
    <oc r="K66">
      <v>0</v>
    </oc>
    <nc r="K66">
      <f>VLOOKUP(B66,'C:\Users\a.shinahov\Downloads\[Отчет на 01.07.2025 года.xlsx]Респ на 01.07.2025 г'!$B$10:$D$49,3,0)</f>
    </nc>
  </rcc>
  <rcc rId="660" sId="1" numFmtId="4">
    <oc r="K67">
      <v>296916.90000000002</v>
    </oc>
    <nc r="K67">
      <f>VLOOKUP(B67,'C:\Users\a.shinahov\Downloads\[Отчет на 01.07.2025 года.xlsx]Респ на 01.07.2025 г'!$B$10:$D$49,3,0)</f>
    </nc>
  </rcc>
  <rcc rId="661" sId="1" numFmtId="4">
    <oc r="K68">
      <v>0</v>
    </oc>
    <nc r="K68">
      <f>VLOOKUP(B68,'C:\Users\a.shinahov\Downloads\[Отчет на 01.07.2025 года.xlsx]Респ на 01.07.2025 г'!$B$10:$D$49,3,0)</f>
    </nc>
  </rcc>
  <rcc rId="662" sId="1" numFmtId="4">
    <oc r="K69">
      <v>0</v>
    </oc>
    <nc r="K69">
      <f>VLOOKUP(B69,'C:\Users\a.shinahov\Downloads\[Отчет на 01.07.2025 года.xlsx]Респ на 01.07.2025 г'!$B$10:$D$49,3,0)</f>
    </nc>
  </rcc>
  <rcc rId="663" sId="1" numFmtId="4">
    <oc r="K70">
      <v>0</v>
    </oc>
    <nc r="K70">
      <f>VLOOKUP(B70,'C:\Users\a.shinahov\Downloads\[Отчет на 01.07.2025 года.xlsx]Респ на 01.07.2025 г'!$B$10:$D$49,3,0)</f>
    </nc>
  </rcc>
  <rcc rId="664" sId="1" numFmtId="4">
    <oc r="K71">
      <v>2811291.1321100001</v>
    </oc>
    <nc r="K71">
      <f>VLOOKUP(B71,'C:\Users\a.shinahov\Downloads\[Отчет на 01.07.2025 года.xlsx]Респ на 01.07.2025 г'!$B$10:$D$49,3,0)</f>
    </nc>
  </rcc>
  <rcc rId="665" sId="1" numFmtId="4">
    <oc r="K72">
      <v>356870.44033999997</v>
    </oc>
    <nc r="K72">
      <f>VLOOKUP(B72,'C:\Users\a.shinahov\Downloads\[Отчет на 01.07.2025 года.xlsx]Респ на 01.07.2025 г'!$B$10:$D$49,3,0)</f>
    </nc>
  </rcc>
  <rcc rId="666" sId="1" numFmtId="4">
    <oc r="K73">
      <v>171661.47741999998</v>
    </oc>
    <nc r="K73">
      <f>VLOOKUP(B73,'C:\Users\a.shinahov\Downloads\[Отчет на 01.07.2025 года.xlsx]Респ на 01.07.2025 г'!$B$10:$D$49,3,0)</f>
    </nc>
  </rcc>
  <rcc rId="667" sId="1" numFmtId="4">
    <oc r="K74">
      <v>0</v>
    </oc>
    <nc r="K74">
      <f>VLOOKUP(B74,'C:\Users\a.shinahov\Downloads\[Отчет на 01.07.2025 года.xlsx]Респ на 01.07.2025 г'!$B$10:$D$49,3,0)</f>
    </nc>
  </rcc>
  <rcc rId="668" sId="1" numFmtId="4">
    <oc r="K75">
      <v>100</v>
    </oc>
    <nc r="K75">
      <f>VLOOKUP(B75,'C:\Users\a.shinahov\Downloads\[Отчет на 01.07.2025 года.xlsx]Респ на 01.07.2025 г'!$B$10:$D$49,3,0)</f>
    </nc>
  </rcc>
  <rcc rId="669" sId="1" numFmtId="4">
    <oc r="K76">
      <v>7.1790000000000003</v>
    </oc>
    <nc r="K76">
      <f>VLOOKUP(B76,'C:\Users\a.shinahov\Downloads\[Отчет на 01.07.2025 года.xlsx]Респ на 01.07.2025 г'!$B$10:$D$49,3,0)</f>
    </nc>
  </rcc>
  <rcc rId="670" sId="1" numFmtId="4">
    <oc r="K77">
      <v>7102.8366999999998</v>
    </oc>
    <nc r="K77">
      <f>VLOOKUP(B77,'C:\Users\a.shinahov\Downloads\[Отчет на 01.07.2025 года.xlsx]Респ на 01.07.2025 г'!$B$10:$D$49,3,0)</f>
    </nc>
  </rcc>
  <rcc rId="671" sId="1" numFmtId="4">
    <oc r="K78">
      <v>-847.45766000000003</v>
    </oc>
    <nc r="K78">
      <f>VLOOKUP(B78,'C:\Users\a.shinahov\Downloads\[Отчет на 01.07.2025 года.xlsx]Респ на 01.07.2025 г'!$B$10:$D$49,3,0)</f>
    </nc>
  </rcc>
  <rcc rId="672" sId="1">
    <oc r="O7" t="inlineStr">
      <is>
        <t xml:space="preserve">темп роста к 01.04.2024 г </t>
      </is>
    </oc>
    <nc r="O7" t="inlineStr">
      <is>
        <t xml:space="preserve">темп роста к 01.07.2024 г </t>
      </is>
    </nc>
  </rcc>
  <rfmt sheetId="1" sqref="K7:O79" start="0" length="2147483647">
    <dxf>
      <font>
        <color auto="1"/>
      </font>
    </dxf>
  </rfmt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O6" start="0" length="2147483647">
    <dxf>
      <font>
        <color auto="1"/>
      </font>
    </dxf>
  </rfmt>
  <rcc rId="673" sId="1" numFmtId="4">
    <oc r="K54">
      <f>VLOOKUP(B54,'C:\Users\a.shinahov\Downloads\[Отчет на 01.07.2025 года.xlsx]Респ на 01.07.2025 г'!$B$10:$D$49,3,0)</f>
    </oc>
    <nc r="K54">
      <v>2085835.4536600001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4" sId="1" numFmtId="4">
    <oc r="K68">
      <f>VLOOKUP(B68,'C:\Users\a.shinahov\Downloads\[Отчет на 01.07.2025 года.xlsx]Респ на 01.07.2025 г'!$B$10:$D$49,3,0)</f>
    </oc>
    <nc r="K68">
      <v>0</v>
    </nc>
  </rcc>
  <rcc rId="675" sId="1" numFmtId="4">
    <oc r="K70">
      <f>VLOOKUP(B70,'C:\Users\a.shinahov\Downloads\[Отчет на 01.07.2025 года.xlsx]Респ на 01.07.2025 г'!$B$10:$D$49,3,0)</f>
    </oc>
    <nc r="K70">
      <v>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:O1048576" start="0" length="2147483647">
    <dxf>
      <font>
        <color rgb="FFFF0000"/>
      </font>
    </dxf>
  </rfmt>
  <rcc rId="1" sId="1">
    <oc r="K81" t="inlineStr">
      <is>
        <t>Исполнено на 01.04. 2025 г</t>
      </is>
    </oc>
    <nc r="K81" t="inlineStr">
      <is>
        <t>Исполнено на 01.07. 2025 г</t>
      </is>
    </nc>
  </rcc>
  <rfmt sheetId="1" sqref="H84:H97" start="0" length="2147483647">
    <dxf>
      <font>
        <color theme="1"/>
      </font>
    </dxf>
  </rfmt>
  <rfmt sheetId="1" sqref="K84:K97" start="0" length="2147483647">
    <dxf>
      <font>
        <color theme="1"/>
      </font>
    </dxf>
  </rfmt>
  <rfmt sheetId="1" sqref="H98:H110" start="0" length="2147483647">
    <dxf>
      <font>
        <color theme="1"/>
      </font>
    </dxf>
  </rfmt>
  <rfmt sheetId="1" sqref="K98:K110" start="0" length="2147483647">
    <dxf>
      <font>
        <color theme="1"/>
      </font>
    </dxf>
  </rfmt>
  <rfmt sheetId="1" sqref="H111:H115" start="0" length="2147483647">
    <dxf>
      <font>
        <color theme="1"/>
      </font>
    </dxf>
  </rfmt>
  <rfmt sheetId="1" sqref="K111:K115" start="0" length="2147483647">
    <dxf>
      <font>
        <color theme="1"/>
      </font>
    </dxf>
  </rfmt>
  <rfmt sheetId="1" sqref="H116:H119" start="0" length="2147483647">
    <dxf>
      <font>
        <color theme="1"/>
      </font>
    </dxf>
  </rfmt>
  <rfmt sheetId="1" sqref="K116:K119" start="0" length="2147483647">
    <dxf>
      <font>
        <color theme="1"/>
      </font>
    </dxf>
  </rfmt>
  <rm rId="2" sheetId="1" source="H128" destination="H129" sourceSheetId="1">
    <undo index="0" exp="ref" v="1" dr="H129" r="I129" sId="1"/>
    <undo index="1" exp="ref" v="1" dr="H129" r="M129" sId="1"/>
    <undo index="0" exp="ref" v="1" dr="H129" r="J129" sId="1"/>
    <rcc rId="0" sId="1" s="1" dxf="1" numFmtId="4">
      <nc r="H129">
        <v>425433.30012000003</v>
      </nc>
      <ndxf>
        <font>
          <sz val="12"/>
          <color rgb="FFFF0000"/>
          <name val="Times New Roman"/>
          <scheme val="none"/>
        </font>
        <numFmt numFmtId="166" formatCode="[$-419]#,##0.0"/>
        <fill>
          <patternFill patternType="solid">
            <fgColor rgb="FFDCE6F2"/>
            <bgColor rgb="FFDBEEF4"/>
          </patternFill>
        </fill>
        <alignment horizontal="center" vertical="center" readingOrder="0"/>
        <border outline="0">
          <left style="thin">
            <color auto="1"/>
          </left>
          <top style="thin">
            <color auto="1"/>
          </top>
          <bottom style="thin">
            <color auto="1"/>
          </bottom>
        </border>
      </ndxf>
    </rcc>
  </rm>
  <rcc rId="3" sId="1">
    <oc r="I129">
      <f>#REF!/$D$162</f>
    </oc>
    <nc r="I129">
      <f>H130/$D$162</f>
    </nc>
  </rcc>
  <rcc rId="4" sId="1">
    <oc r="J129">
      <f>#REF!/D129</f>
    </oc>
    <nc r="J129">
      <f>H130/D129</f>
    </nc>
  </rcc>
  <rfmt sheetId="1" sqref="H128" start="0" length="0">
    <dxf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fmt sheetId="1" sqref="H120:H129" start="0" length="2147483647">
    <dxf>
      <font>
        <color theme="1"/>
      </font>
    </dxf>
  </rfmt>
  <rfmt sheetId="1" sqref="K120:K129" start="0" length="2147483647">
    <dxf>
      <font>
        <color theme="1"/>
      </font>
    </dxf>
  </rfmt>
  <rfmt sheetId="1" sqref="H130:H133" start="0" length="2147483647">
    <dxf>
      <font>
        <color theme="1"/>
      </font>
    </dxf>
  </rfmt>
  <rfmt sheetId="1" sqref="K130:K133" start="0" length="2147483647">
    <dxf>
      <font>
        <color theme="1"/>
      </font>
    </dxf>
  </rfmt>
  <rfmt sheetId="1" sqref="H134:H140" start="0" length="2147483647">
    <dxf>
      <font>
        <color theme="1"/>
      </font>
    </dxf>
  </rfmt>
  <rfmt sheetId="1" sqref="K134:K140" start="0" length="2147483647">
    <dxf>
      <font>
        <color theme="1"/>
      </font>
    </dxf>
  </rfmt>
  <rfmt sheetId="1" sqref="H141:H146" start="0" length="2147483647">
    <dxf>
      <font>
        <color theme="1"/>
      </font>
    </dxf>
  </rfmt>
  <rfmt sheetId="1" sqref="K141:K146" start="0" length="2147483647">
    <dxf>
      <font>
        <color theme="1"/>
      </font>
    </dxf>
  </rfmt>
  <rfmt sheetId="1" sqref="H147:H151" start="0" length="2147483647">
    <dxf>
      <font>
        <color theme="1"/>
      </font>
    </dxf>
  </rfmt>
  <rfmt sheetId="1" sqref="K147:K151" start="0" length="2147483647">
    <dxf>
      <font>
        <color theme="1"/>
      </font>
    </dxf>
  </rfmt>
  <rfmt sheetId="1" sqref="H152:H155" start="0" length="2147483647">
    <dxf>
      <font>
        <color theme="1"/>
      </font>
    </dxf>
  </rfmt>
  <rfmt sheetId="1" sqref="K152:K155" start="0" length="2147483647">
    <dxf>
      <font>
        <color theme="1"/>
      </font>
    </dxf>
  </rfmt>
  <rfmt sheetId="1" sqref="H156:H157" start="0" length="2147483647">
    <dxf>
      <font>
        <color theme="1"/>
      </font>
    </dxf>
  </rfmt>
  <rfmt sheetId="1" sqref="K156:K157" start="0" length="2147483647">
    <dxf>
      <font>
        <color theme="1"/>
      </font>
    </dxf>
  </rfmt>
  <rfmt sheetId="1" sqref="K158:K161" start="0" length="2147483647">
    <dxf>
      <font>
        <color theme="1"/>
      </font>
    </dxf>
  </rfmt>
  <rfmt sheetId="1" sqref="H158:H161" start="0" length="2147483647">
    <dxf>
      <font>
        <color theme="1"/>
      </font>
    </dxf>
  </rfmt>
  <rfmt sheetId="1" sqref="H162" start="0" length="2147483647">
    <dxf>
      <font>
        <color theme="1"/>
      </font>
    </dxf>
  </rfmt>
  <rfmt sheetId="1" sqref="K162" start="0" length="2147483647">
    <dxf>
      <font>
        <color theme="1"/>
      </font>
    </dxf>
  </rfmt>
  <rfmt sheetId="1" sqref="H163" start="0" length="2147483647">
    <dxf>
      <font>
        <color theme="1"/>
      </font>
    </dxf>
  </rfmt>
  <rfmt sheetId="1" sqref="K163" start="0" length="2147483647">
    <dxf>
      <font>
        <color theme="1"/>
      </font>
    </dxf>
  </rfmt>
  <rcc rId="5" sId="1">
    <nc r="P84">
      <v>1000</v>
    </nc>
  </rcc>
  <rfmt sheetId="1" s="1" sqref="H84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H8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H8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H8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H8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H8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H9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H9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H9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H9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H9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H9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H96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H9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H98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="1" sqref="H9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H10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qref="H101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H10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0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0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0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0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0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0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0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1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11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H11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1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1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1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16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H11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1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1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20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H12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2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2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2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2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2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2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2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2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30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H13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3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3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34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H13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3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3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3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3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4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41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H14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4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4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4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4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47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H14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4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5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5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52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H15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5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5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56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H15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58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H15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6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6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H162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H163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cc rId="6" sId="1" odxf="1" s="1" dxf="1" numFmtId="4">
    <oc r="H84">
      <v>4973874.7648499999</v>
    </oc>
    <nc r="H84">
      <v>4238470.7819800004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1" s="1" sqref="H85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7" sId="1" odxf="1" s="1" dxf="1" numFmtId="4">
    <oc r="H86">
      <v>205909.20784000002</v>
    </oc>
    <nc r="H86">
      <v>205982.76016000001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1" s="1" sqref="H87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1" s="1" sqref="H88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1" s="1" sqref="H89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1" s="1" sqref="H90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1" s="1" sqref="H91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1" s="1" sqref="H92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8" sId="1" odxf="1" s="1" dxf="1" numFmtId="4">
    <oc r="H93">
      <v>61819.468999999997</v>
    </oc>
    <nc r="H93">
      <v>47854.732609999999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1" s="1" sqref="H94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9" sId="1" odxf="1" s="1" dxf="1" numFmtId="4">
    <oc r="H95">
      <v>3757483.8924600002</v>
    </oc>
    <nc r="H95">
      <v>3035971.0936599998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" sId="1" odxf="1" s="1" dxf="1" numFmtId="4">
    <oc r="H96">
      <v>47648.008000000002</v>
    </oc>
    <nc r="H96">
      <v>64422.175999999999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" sId="1" odxf="1" s="1" dxf="1" numFmtId="4">
    <oc r="H97">
      <v>47648.008000000002</v>
    </oc>
    <nc r="H97">
      <v>64422.175999999999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" sId="1" odxf="1" s="1" dxf="1" numFmtId="4">
    <oc r="H98">
      <v>467546.92124</v>
    </oc>
    <nc r="H98">
      <v>514409.68437000003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3" sId="1" odxf="1" s="1" dxf="1" numFmtId="4">
    <oc r="H99">
      <v>467146.92124</v>
    </oc>
    <nc r="H99">
      <v>514009.68437000003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1" s="1" sqref="H100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4" sId="1" odxf="1" dxf="1" numFmtId="4">
    <oc r="H101">
      <v>12028164.74619</v>
    </oc>
    <nc r="H101">
      <v>12616284.664760001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" sId="1" odxf="1" dxf="1" numFmtId="4">
    <oc r="H102">
      <v>375229.43099999998</v>
    </oc>
    <nc r="H102">
      <v>368038.73100000003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1" sqref="H103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16" sId="1" odxf="1" dxf="1" numFmtId="4">
    <oc r="H104">
      <v>3846171.8040500004</v>
    </oc>
    <nc r="H104">
      <v>3857700.7176199998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1" sqref="H105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17" sId="1" odxf="1" dxf="1" numFmtId="4">
    <oc r="H106">
      <v>190412.6385</v>
    </oc>
    <nc r="H106">
      <v>192162.6385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" sId="1" odxf="1" dxf="1" numFmtId="4">
    <oc r="H107">
      <v>64819.4</v>
    </oc>
    <nc r="H107">
      <v>113320.4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1" sqref="H108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19" sId="1" odxf="1" dxf="1" numFmtId="4">
    <oc r="H109">
      <v>90582.04</v>
    </oc>
    <nc r="H109">
      <v>90883.483999999997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0" sId="1" odxf="1" dxf="1" numFmtId="4">
    <oc r="H110">
      <v>737434.64177999995</v>
    </oc>
    <nc r="H110">
      <v>1270663.9027799999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1" sId="1" odxf="1" dxf="1" numFmtId="4">
    <oc r="H111">
      <v>3922660.20823</v>
    </oc>
    <nc r="H111">
      <v>4015331.2761999997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2" sId="1" odxf="1" dxf="1" numFmtId="4">
    <oc r="H112">
      <v>50000</v>
    </oc>
    <nc r="H112">
      <v>110215.36158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3" sId="1" odxf="1" dxf="1" numFmtId="4">
    <oc r="H113">
      <v>3457848.1644000001</v>
    </oc>
    <nc r="H113">
      <v>3476639.1343999999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4" sId="1" odxf="1" dxf="1" numFmtId="4">
    <oc r="H114">
      <v>263937.37383</v>
    </oc>
    <nc r="H114">
      <v>277602.11022000003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1" sqref="H115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fmt sheetId="1" sqref="H116" start="0" length="0">
    <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1" sqref="H117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fmt sheetId="1" sqref="H118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fmt sheetId="1" sqref="H119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25" sId="1" odxf="1" dxf="1" numFmtId="4">
    <oc r="H120">
      <v>17852841.471930001</v>
    </oc>
    <nc r="H120">
      <v>17942031.001930002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6" sId="1" odxf="1" dxf="1" numFmtId="4">
    <oc r="H121">
      <v>4641685.0805399995</v>
    </oc>
    <nc r="H121">
      <v>4689942.6905399999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7" sId="1" odxf="1" dxf="1" numFmtId="4">
    <oc r="H122">
      <v>10876994.098309999</v>
    </oc>
    <nc r="H122">
      <v>10896283.868309999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8" sId="1" odxf="1" dxf="1" numFmtId="4">
    <oc r="H123">
      <v>643193.50116999994</v>
    </oc>
    <nc r="H123">
      <v>639769.0811699999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9" sId="1" odxf="1" dxf="1" numFmtId="4">
    <oc r="H124">
      <v>990316.76244000008</v>
    </oc>
    <nc r="H124">
      <v>1003916.7624400001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0" sId="1" odxf="1" dxf="1" numFmtId="4">
    <oc r="H125">
      <v>70735.399040000004</v>
    </oc>
    <nc r="H125">
      <v>71035.399040000004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1" sId="1" odxf="1" dxf="1" numFmtId="4">
    <oc r="H126">
      <v>2193.6</v>
    </oc>
    <nc r="H126">
      <v>4604.17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2" sId="1" odxf="1" dxf="1" numFmtId="4">
    <oc r="H127">
      <v>202289.73031000001</v>
    </oc>
    <nc r="H127">
      <v>204089.73031000001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3" sId="1" odxf="1" dxf="1" numFmtId="4">
    <nc r="H128">
      <v>0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4" sId="1" odxf="1" dxf="1" numFmtId="4">
    <oc r="H129">
      <v>0</v>
    </oc>
    <nc r="H129">
      <v>432389.30012000003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5" sId="1" odxf="1" dxf="1" numFmtId="4">
    <oc r="H130">
      <v>1096317.3344400001</v>
    </oc>
    <nc r="H130">
      <v>1107766.6144400002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6" sId="1" odxf="1" dxf="1" numFmtId="4">
    <oc r="H131">
      <v>987338.40078000003</v>
    </oc>
    <nc r="H131">
      <v>1002155.9797799999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7" sId="1" odxf="1" dxf="1" numFmtId="4">
    <oc r="H132">
      <v>33651.718659999999</v>
    </oc>
    <nc r="H132">
      <v>29583.41966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8" sId="1" odxf="1" dxf="1" numFmtId="4">
    <oc r="H133">
      <v>75327.214999999997</v>
    </oc>
    <nc r="H133">
      <v>76027.214999999997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9" sId="1" odxf="1" dxf="1" numFmtId="4">
    <oc r="H134">
      <v>5617238.3946899995</v>
    </oc>
    <nc r="H134">
      <v>5941379.3128699996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" sId="1" odxf="1" dxf="1" numFmtId="4">
    <oc r="H135">
      <v>1540762.5146900001</v>
    </oc>
    <nc r="H135">
      <v>1541312.5146900001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41" sId="1" odxf="1" dxf="1" numFmtId="4">
    <oc r="H136">
      <v>1993150.9247099999</v>
    </oc>
    <nc r="H136">
      <v>1993330.02471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42" sId="1" odxf="1" dxf="1" numFmtId="4">
    <oc r="H137">
      <v>225205.60813000001</v>
    </oc>
    <nc r="H137">
      <v>226705.60813000001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1" sqref="H138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fmt sheetId="1" sqref="H139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43" sId="1" odxf="1" dxf="1" numFmtId="4">
    <oc r="H140">
      <v>1566155.4180600001</v>
    </oc>
    <nc r="H140">
      <v>1888067.23624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44" sId="1" odxf="1" dxf="1" numFmtId="4">
    <oc r="H141">
      <v>17371296.432810001</v>
    </oc>
    <nc r="H141">
      <v>18474926.459830001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5" sId="1" odxf="1" dxf="1" numFmtId="4">
    <oc r="H142">
      <v>4561050.9000000004</v>
    </oc>
    <nc r="H142">
      <v>4560914.5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46" sId="1" odxf="1" dxf="1" numFmtId="4">
    <oc r="H143">
      <v>1677874.5867999999</v>
    </oc>
    <nc r="H143">
      <v>1695814.26584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47" sId="1" odxf="1" dxf="1" numFmtId="4">
    <oc r="H144">
      <v>7622916.1563800005</v>
    </oc>
    <nc r="H144">
      <v>8716014.0123799983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48" sId="1" odxf="1" dxf="1" numFmtId="4">
    <oc r="H145">
      <v>3109242.9139999999</v>
    </oc>
    <nc r="H145">
      <v>3107617.9139999999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49" sId="1" odxf="1" dxf="1" numFmtId="4">
    <oc r="H146">
      <v>400211.87563000002</v>
    </oc>
    <nc r="H146">
      <v>394565.76761000004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50" sId="1" odxf="1" dxf="1" numFmtId="4">
    <oc r="H147">
      <v>1467964.92187</v>
    </oc>
    <nc r="H147">
      <v>1469464.92187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1" sqref="H148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51" sId="1" odxf="1" dxf="1" numFmtId="4">
    <oc r="H149">
      <v>668360.80294000008</v>
    </oc>
    <nc r="H149">
      <v>669860.80294000008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1" sqref="H150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fmt sheetId="1" sqref="H151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52" sId="1" odxf="1" dxf="1" numFmtId="4">
    <oc r="H152">
      <v>423526.67</v>
    </oc>
    <nc r="H152">
      <v>423798.78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3" sId="1" odxf="1" dxf="1" numFmtId="4">
    <oc r="H153">
      <v>151826.20000000001</v>
    </oc>
    <nc r="H153">
      <v>151698.31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1" sqref="H154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54" sId="1" odxf="1" dxf="1" numFmtId="4">
    <oc r="H155">
      <v>27166.2</v>
    </oc>
    <nc r="H155">
      <v>27566.2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1" sqref="H156" start="0" length="0">
    <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1" sqref="H157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fmt sheetId="1" sqref="H158" start="0" length="0">
    <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1" sqref="H159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fmt sheetId="1" sqref="H160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fmt sheetId="1" sqref="H161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55" sId="1" odxf="1" dxf="1" numFmtId="4">
    <oc r="H162">
      <v>66204344.092749998</v>
    </oc>
    <nc r="H162">
      <v>67743549.892749995</v>
    </nc>
    <ndxf>
      <numFmt numFmtId="166" formatCode="[$-419]#,##0.0"/>
      <fill>
        <patternFill patternType="solid">
          <fgColor rgb="FFB4C7DC"/>
          <bgColor rgb="FF93CDDD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1" sqref="H163" start="0" length="0">
    <dxf>
      <numFmt numFmtId="166" formatCode="[$-419]#,##0.0"/>
      <fill>
        <patternFill patternType="solid">
          <fgColor rgb="FFB4C7DC"/>
          <bgColor rgb="FF93CDDD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1" s="1" sqref="K84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K8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K8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K8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K8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K8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K9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K9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K9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K9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K9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K9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K96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K9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K98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="1" sqref="K9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="1" sqref="K10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qref="K101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K10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0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0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0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0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0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0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0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1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11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K11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1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1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1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16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K11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1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1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20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K12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2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2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2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2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2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2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2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2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30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K13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3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3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34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K13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3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3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3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3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4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41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K14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4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4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4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4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47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K14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4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5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5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52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K15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5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5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56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K15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58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K15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6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6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K162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K163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cc rId="56" sId="1" odxf="1" s="1" dxf="1" numFmtId="4">
    <oc r="K84">
      <v>577834.76728999999</v>
    </oc>
    <nc r="K84">
      <v>1284489.2542900001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7" sId="1" odxf="1" s="1" dxf="1" numFmtId="4">
    <oc r="K85">
      <v>55529.616580000002</v>
    </oc>
    <nc r="K85">
      <v>118931.98770999999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8" sId="1" odxf="1" s="1" dxf="1" numFmtId="4">
    <oc r="K86">
      <v>39457.736240000006</v>
    </oc>
    <nc r="K86">
      <v>102657.51306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9" sId="1" odxf="1" s="1" dxf="1" numFmtId="4">
    <oc r="K87">
      <v>18404.128940000002</v>
    </oc>
    <nc r="K87">
      <v>37028.524619999997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0" sId="1" odxf="1" s="1" dxf="1" numFmtId="4">
    <oc r="K88">
      <v>88435.254990000001</v>
    </oc>
    <nc r="K88">
      <v>174492.91853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1" sId="1" odxf="1" s="1" dxf="1" numFmtId="4">
    <oc r="K89">
      <v>41294.845219999996</v>
    </oc>
    <nc r="K89">
      <v>90800.675049999991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2" sId="1" odxf="1" s="1" dxf="1" numFmtId="4">
    <oc r="K90">
      <v>14396.43894</v>
    </oc>
    <nc r="K90">
      <v>31372.49697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3" sId="1" odxf="1" s="1" dxf="1" numFmtId="4">
    <oc r="K91">
      <v>0</v>
    </oc>
    <nc r="K91">
      <v>510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4" sId="1" odxf="1" s="1" dxf="1" numFmtId="4">
    <oc r="K92">
      <v>0</v>
    </oc>
    <nc r="K92">
      <v>750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1" s="1" sqref="K93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65" sId="1" odxf="1" s="1" dxf="1" numFmtId="4">
    <oc r="K94">
      <v>500</v>
    </oc>
    <nc r="K94">
      <v>800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6" sId="1" odxf="1" s="1" dxf="1" numFmtId="4">
    <oc r="K95">
      <v>319816.74637999997</v>
    </oc>
    <nc r="K95">
      <v>727145.13835000002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7" sId="1" odxf="1" s="1" dxf="1" numFmtId="4">
    <oc r="K96">
      <v>18669.736140000001</v>
    </oc>
    <nc r="K96">
      <v>43258.726409999996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8" sId="1" odxf="1" s="1" dxf="1" numFmtId="4">
    <oc r="K97">
      <v>18669.736140000001</v>
    </oc>
    <nc r="K97">
      <v>43258.726409999996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9" sId="1" odxf="1" s="1" dxf="1" numFmtId="4">
    <oc r="K98">
      <v>95174.97352</v>
    </oc>
    <nc r="K98">
      <v>207935.57912000001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70" sId="1" odxf="1" s="1" dxf="1" numFmtId="4">
    <oc r="K99">
      <v>95174.97352</v>
    </oc>
    <nc r="K99">
      <v>207935.57912000001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1" s="1" sqref="K100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71" sId="1" odxf="1" dxf="1" numFmtId="4">
    <oc r="K101">
      <v>2089761.2354900001</v>
    </oc>
    <nc r="K101">
      <v>5610772.6902000001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2" sId="1" odxf="1" dxf="1" numFmtId="4">
    <oc r="K102">
      <v>71166.709099999993</v>
    </oc>
    <nc r="K102">
      <v>156171.97487999999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73" sId="1" odxf="1" dxf="1" numFmtId="4">
    <oc r="K103">
      <v>0</v>
    </oc>
    <nc r="K103">
      <v>2276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74" sId="1" odxf="1" dxf="1" numFmtId="4">
    <oc r="K104">
      <v>587352.37057999999</v>
    </oc>
    <nc r="K104">
      <v>2622790.3791100001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75" sId="1" odxf="1" dxf="1" numFmtId="4">
    <oc r="K105">
      <v>1141.9880000000001</v>
    </oc>
    <nc r="K105">
      <v>41612.024400000002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76" sId="1" odxf="1" dxf="1" numFmtId="4">
    <oc r="K106">
      <v>39691.776509999996</v>
    </oc>
    <nc r="K106">
      <v>94558.743400000007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77" sId="1" odxf="1" dxf="1" numFmtId="4">
    <oc r="K107">
      <v>15115.248170000001</v>
    </oc>
    <nc r="K107">
      <v>31436.242920000001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78" sId="1" odxf="1" dxf="1" numFmtId="4">
    <oc r="K108">
      <v>1259586.3917999999</v>
    </oc>
    <nc r="K108">
      <v>2421426.9500300004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79" sId="1" odxf="1" dxf="1" numFmtId="4">
    <oc r="K109">
      <v>7074.7049400000005</v>
    </oc>
    <nc r="K109">
      <v>30527.539940000002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80" sId="1" odxf="1" dxf="1" numFmtId="4">
    <oc r="K110">
      <v>108632.04639</v>
    </oc>
    <nc r="K110">
      <v>209972.83552000002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81" sId="1" odxf="1" dxf="1" numFmtId="4">
    <oc r="K111">
      <v>30256.151260000002</v>
    </oc>
    <nc r="K111">
      <v>659337.67763000005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2" sId="1" odxf="1" dxf="1" numFmtId="4">
    <oc r="K112">
      <v>0</v>
    </oc>
    <nc r="K112">
      <v>24153.610489999999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83" sId="1" odxf="1" dxf="1" numFmtId="4">
    <oc r="K113">
      <v>0</v>
    </oc>
    <nc r="K113">
      <v>459741.73072000005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84" sId="1" odxf="1" dxf="1" numFmtId="4">
    <oc r="K114">
      <v>0</v>
    </oc>
    <nc r="K114">
      <v>101652.0684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85" sId="1" odxf="1" dxf="1" numFmtId="4">
    <oc r="K115">
      <v>30256.151260000002</v>
    </oc>
    <nc r="K115">
      <v>73790.268019999989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86" sId="1" odxf="1" dxf="1" numFmtId="4">
    <oc r="K116">
      <v>6516.8540800000001</v>
    </oc>
    <nc r="K116">
      <v>34414.42254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7" sId="1" odxf="1" dxf="1" numFmtId="4">
    <oc r="K117">
      <v>3050.3594600000001</v>
    </oc>
    <nc r="K117">
      <v>6452.7797699999992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88" sId="1" odxf="1" dxf="1" numFmtId="4">
    <oc r="K118">
      <v>0</v>
    </oc>
    <nc r="K118">
      <v>750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89" sId="1" odxf="1" dxf="1" numFmtId="4">
    <oc r="K119">
      <v>3466.4946199999999</v>
    </oc>
    <nc r="K119">
      <v>27211.642769999999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90" sId="1" odxf="1" dxf="1" numFmtId="4">
    <oc r="K120">
      <v>3593089.4776599999</v>
    </oc>
    <nc r="K120">
      <v>9043633.3764200006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1" sId="1" odxf="1" dxf="1" numFmtId="4">
    <oc r="K121">
      <v>928008.78212999995</v>
    </oc>
    <nc r="K121">
      <v>2302737.8963200003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92" sId="1" odxf="1" dxf="1" numFmtId="4">
    <oc r="K122">
      <v>2238848.5495500001</v>
    </oc>
    <nc r="K122">
      <v>5743206.9220699994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93" sId="1" odxf="1" dxf="1" numFmtId="4">
    <oc r="K123">
      <v>150143.18452000001</v>
    </oc>
    <nc r="K123">
      <v>341730.05830999999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94" sId="1" odxf="1" dxf="1" numFmtId="4">
    <oc r="K124">
      <v>153614.79230999999</v>
    </oc>
    <nc r="K124">
      <v>386299.82835000003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95" sId="1" odxf="1" dxf="1" numFmtId="4">
    <oc r="K125">
      <v>22380.462230000001</v>
    </oc>
    <nc r="K125">
      <v>38272.260909999997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96" sId="1" odxf="1" dxf="1" numFmtId="4">
    <oc r="K126">
      <v>401.9</v>
    </oc>
    <nc r="K126">
      <v>458.6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97" sId="1" odxf="1" dxf="1" numFmtId="4">
    <oc r="K127">
      <v>42652.457579999995</v>
    </oc>
    <nc r="K127">
      <v>91289.285129999989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1" sqref="K128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98" sId="1" odxf="1" dxf="1" numFmtId="4">
    <oc r="K129">
      <v>57039.349340000001</v>
    </oc>
    <nc r="K129">
      <v>139638.52533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99" sId="1" odxf="1" dxf="1" numFmtId="4">
    <oc r="K130">
      <v>184297.27078999998</v>
    </oc>
    <nc r="K130">
      <v>499103.03823000001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0" sId="1" odxf="1" dxf="1" numFmtId="4">
    <oc r="K131">
      <v>162218.67118999999</v>
    </oc>
    <nc r="K131">
      <v>451533.05257999996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01" sId="1" odxf="1" dxf="1" numFmtId="4">
    <oc r="K132">
      <v>6533.7183299999997</v>
    </oc>
    <nc r="K132">
      <v>12170.03312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02" sId="1" odxf="1" dxf="1" numFmtId="4">
    <oc r="K133">
      <v>15544.88127</v>
    </oc>
    <nc r="K133">
      <v>35399.952530000002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03" sId="1" odxf="1" dxf="1" numFmtId="4">
    <oc r="K134">
      <v>1386695.3867000001</v>
    </oc>
    <nc r="K134">
      <v>2740682.86797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4" sId="1" odxf="1" dxf="1" numFmtId="4">
    <oc r="K135">
      <v>236289.69083000001</v>
    </oc>
    <nc r="K135">
      <v>584696.12378999998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05" sId="1" odxf="1" dxf="1" numFmtId="4">
    <oc r="K136">
      <v>473560.58067</v>
    </oc>
    <nc r="K136">
      <v>1008084.62558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06" sId="1" odxf="1" dxf="1" numFmtId="4">
    <oc r="K137">
      <v>46955.825579999997</v>
    </oc>
    <nc r="K137">
      <v>113855.60696999999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07" sId="1" odxf="1" dxf="1" numFmtId="4">
    <oc r="K138">
      <v>23823.165579999997</v>
    </oc>
    <nc r="K138">
      <v>53185.98156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08" sId="1" odxf="1" dxf="1" numFmtId="4">
    <oc r="K139">
      <v>42675.764640000001</v>
    </oc>
    <nc r="K139">
      <v>93283.091809999998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09" sId="1" odxf="1" dxf="1" numFmtId="4">
    <oc r="K140">
      <v>563390.35939999996</v>
    </oc>
    <nc r="K140">
      <v>887577.43825999997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10" sId="1" odxf="1" dxf="1" numFmtId="4">
    <oc r="K141">
      <v>4962277.9206600003</v>
    </oc>
    <nc r="K141">
      <v>10257323.661389999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1" sId="1" odxf="1" dxf="1" numFmtId="4">
    <oc r="K142">
      <v>1313961.20019</v>
    </oc>
    <nc r="K142">
      <v>2661419.1239399998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12" sId="1" odxf="1" dxf="1" numFmtId="4">
    <oc r="K143">
      <v>315273.64937</v>
    </oc>
    <nc r="K143">
      <v>745027.28682000004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13" sId="1" odxf="1" dxf="1" numFmtId="4">
    <oc r="K144">
      <v>2651299.0345700001</v>
    </oc>
    <nc r="K144">
      <v>5433417.7642399995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14" sId="1" odxf="1" dxf="1" numFmtId="4">
    <oc r="K145">
      <v>610304.01861999999</v>
    </oc>
    <nc r="K145">
      <v>1240375.8707600001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15" sId="1" odxf="1" dxf="1" numFmtId="4">
    <oc r="K146">
      <v>71440.017909999995</v>
    </oc>
    <nc r="K146">
      <v>177083.61562999999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16" sId="1" odxf="1" dxf="1" numFmtId="4">
    <oc r="K147">
      <v>214012.29957</v>
    </oc>
    <nc r="K147">
      <v>592617.06270000001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1" sqref="K148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117" sId="1" odxf="1" dxf="1" numFmtId="4">
    <oc r="K149">
      <v>48134.293399999995</v>
    </oc>
    <nc r="K149">
      <v>208397.51473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18" sId="1" odxf="1" dxf="1" numFmtId="4">
    <oc r="K150">
      <v>158462.10130000001</v>
    </oc>
    <nc r="K150">
      <v>367877.26077999995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19" sId="1" odxf="1" dxf="1" numFmtId="4">
    <oc r="K151">
      <v>7415.9048700000003</v>
    </oc>
    <nc r="K151">
      <v>16342.287189999999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20" sId="1" odxf="1" dxf="1" numFmtId="4">
    <oc r="K152">
      <v>75270.385650000011</v>
    </oc>
    <nc r="K152">
      <v>170304.36223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1" sId="1" odxf="1" dxf="1" numFmtId="4">
    <oc r="K153">
      <v>25263.59678</v>
    </oc>
    <nc r="K153">
      <v>58030.813620000001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22" sId="1" odxf="1" dxf="1" numFmtId="4">
    <oc r="K154">
      <v>45566.445930000002</v>
    </oc>
    <nc r="K154">
      <v>102641.69923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23" sId="1" odxf="1" dxf="1" numFmtId="4">
    <oc r="K155">
      <v>4440.3429400000005</v>
    </oc>
    <nc r="K155">
      <v>9631.8493800000015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1" sqref="K156" start="0" length="0">
    <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1" sqref="K157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124" sId="1" odxf="1" dxf="1" numFmtId="4">
    <oc r="K158">
      <v>119399.81600000001</v>
    </oc>
    <nc r="K158">
      <v>242340.95199999999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5" sId="1" odxf="1" dxf="1" numFmtId="4">
    <oc r="K159">
      <v>115708.61599999999</v>
    </oc>
    <nc r="K159">
      <v>238649.75200000001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1" sqref="K160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fmt sheetId="1" sqref="K161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126" sId="1" odxf="1" dxf="1" numFmtId="4">
    <oc r="K162">
      <v>13353256.274809999</v>
    </oc>
    <nc r="K162">
      <v>31386213.671130002</v>
    </nc>
    <ndxf>
      <numFmt numFmtId="166" formatCode="[$-419]#,##0.0"/>
      <fill>
        <patternFill patternType="solid">
          <fgColor rgb="FFB4C7DC"/>
          <bgColor rgb="FF93CDDD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7" sId="1" odxf="1" dxf="1" numFmtId="4">
    <oc r="K163">
      <v>936943.31138999993</v>
    </oc>
    <nc r="K163">
      <v>52007.954450000005</v>
    </nc>
    <ndxf>
      <numFmt numFmtId="166" formatCode="[$-419]#,##0.0"/>
      <fill>
        <patternFill patternType="solid">
          <fgColor rgb="FFB4C7DC"/>
          <bgColor rgb="FF93CDDD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v guid="{71A700C5-826E-4B69-BDA2-2BAD0A3B7AFE}" action="delete"/>
  <rdn rId="0" localSheetId="1" customView="1" name="Z_71A700C5_826E_4B69_BDA2_2BAD0A3B7AFE_.wvu.PrintArea" hidden="1" oldHidden="1">
    <formula>'Респ на 1.07.2025г '!$A$2:$O$182</formula>
    <oldFormula>'Респ на 1.07.2025г '!$A$2:$O$182</oldFormula>
  </rdn>
  <rdn rId="0" localSheetId="1" customView="1" name="Z_71A700C5_826E_4B69_BDA2_2BAD0A3B7AFE_.wvu.PrintTitles" hidden="1" oldHidden="1">
    <formula>'Респ на 1.07.2025г '!$81:$81</formula>
    <oldFormula>'Респ на 1.07.2025г '!$81:$81</oldFormula>
  </rdn>
  <rdn rId="0" localSheetId="1" customView="1" name="Z_71A700C5_826E_4B69_BDA2_2BAD0A3B7AFE_.wvu.FilterData" hidden="1" oldHidden="1">
    <formula>'Респ на 1.07.2025г '!$A$83:$D$163</formula>
    <oldFormula>'Респ на 1.07.2025г '!$A$83:$D$163</oldFormula>
  </rdn>
  <rdn rId="0" localSheetId="2" customView="1" name="Z_71A700C5_826E_4B69_BDA2_2BAD0A3B7AFE_.wvu.PrintArea" hidden="1" oldHidden="1">
    <formula>'Консолид на 1.04.2025г '!$A$2:$O$182</formula>
    <oldFormula>'Консолид на 1.04.2025г '!$A$2:$O$182</oldFormula>
  </rdn>
  <rdn rId="0" localSheetId="2" customView="1" name="Z_71A700C5_826E_4B69_BDA2_2BAD0A3B7AFE_.wvu.PrintTitles" hidden="1" oldHidden="1">
    <formula>'Консолид на 1.04.2025г '!$81:$81</formula>
    <oldFormula>'Консолид на 1.04.2025г '!$81:$81</oldFormula>
  </rdn>
  <rdn rId="0" localSheetId="2" customView="1" name="Z_71A700C5_826E_4B69_BDA2_2BAD0A3B7AFE_.wvu.FilterData" hidden="1" oldHidden="1">
    <formula>'Консолид на 1.04.2025г '!$A$83:$D$163</formula>
    <oldFormula>'Консолид на 1.04.2025г '!$A$83:$D$163</oldFormula>
  </rdn>
  <rcv guid="{71A700C5-826E-4B69-BDA2-2BAD0A3B7AFE}" action="add"/>
  <rsnm rId="134" sheetId="1" oldName="[Ispolnenie-resp-i-kons-na-01.07.2025.xlsx]Респ на 1.04.2025г " newName="[Ispolnenie-resp-i-kons-na-01.07.2025.xlsx]Респ на 1.07.2025г 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6" sId="1" numFmtId="4">
    <oc r="K17">
      <f>VLOOKUP(B17,'C:\Users\a.shinahov\Downloads\[Отчет на 01.07.2025 года.xlsx]Респ на 01.07.2025 г'!$B$10:$D$49,3,0)</f>
    </oc>
    <nc r="K17">
      <f>'O:\ОТЧЕТЫ\мес 2025\июнь\[0503317 на 01.07.2025.xlsx]1.Доходы'!$AC$29+'O:\ОТЧЕТЫ\мес 2025\июнь\[0503317 на 01.07.2025.xlsx]1.Доходы'!$AC$30+'O:\ОТЧЕТЫ\мес 2025\июнь\[0503317 на 01.07.2025.xlsx]1.Доходы'!$AC$31+'O:\ОТЧЕТЫ\мес 2025\июнь\[0503317 на 01.07.2025.xlsx]1.Доходы'!$AC$32</f>
    </nc>
  </rcc>
  <rcc rId="677" sId="1" numFmtId="4">
    <oc r="K11">
      <f>VLOOKUP(B11,'C:\Users\a.shinahov\Downloads\[Отчет на 01.07.2025 года.xlsx]Респ на 01.07.2025 г'!$B$10:$D$49,3,0)</f>
    </oc>
    <nc r="K11">
      <v>1597675.7727900001</v>
    </nc>
  </rcc>
  <rcc rId="678" sId="1" numFmtId="4">
    <oc r="K12">
      <f>VLOOKUP(B12,'C:\Users\a.shinahov\Downloads\[Отчет на 01.07.2025 года.xlsx]Респ на 01.07.2025 г'!$B$10:$D$49,3,0)</f>
    </oc>
    <nc r="K12">
      <v>1570662.67407</v>
    </nc>
  </rcc>
  <rcc rId="679" sId="1" numFmtId="4">
    <oc r="K13">
      <f>VLOOKUP(B13,'C:\Users\a.shinahov\Downloads\[Отчет на 01.07.2025 года.xlsx]Респ на 01.07.2025 г'!$B$10:$D$49,3,0)</f>
    </oc>
    <nc r="K13">
      <v>1570783.2830699999</v>
    </nc>
  </rcc>
  <rcc rId="680" sId="1" numFmtId="4">
    <oc r="K14">
      <f>VLOOKUP(B14,'C:\Users\a.shinahov\Downloads\[Отчет на 01.07.2025 года.xlsx]Респ на 01.07.2025 г'!$B$10:$D$49,3,0)</f>
    </oc>
    <nc r="K14">
      <v>-120.60899999999999</v>
    </nc>
  </rcc>
  <rcc rId="681" sId="1" numFmtId="4">
    <oc r="K15">
      <f>VLOOKUP(B15,'C:\Users\a.shinahov\Downloads\[Отчет на 01.07.2025 года.xlsx]Респ на 01.07.2025 г'!$B$10:$D$49,3,0)</f>
    </oc>
    <nc r="K15">
      <v>2608421.30259</v>
    </nc>
  </rcc>
  <rcc rId="682" sId="1" numFmtId="4">
    <oc r="K16">
      <f>VLOOKUP(B16,'C:\Users\a.shinahov\Downloads\[Отчет на 01.07.2025 года.xlsx]Респ на 01.07.2025 г'!$B$10:$D$49,3,0)</f>
    </oc>
    <nc r="K16">
      <v>2251692.4857700001</v>
    </nc>
  </rcc>
  <rcc rId="683" sId="1" numFmtId="4">
    <oc r="K17">
      <f>'O:\ОТЧЕТЫ\мес 2025\июнь\[0503317 на 01.07.2025.xlsx]1.Доходы'!$AC$29+'O:\ОТЧЕТЫ\мес 2025\июнь\[0503317 на 01.07.2025.xlsx]1.Доходы'!$AC$30+'O:\ОТЧЕТЫ\мес 2025\июнь\[0503317 на 01.07.2025.xlsx]1.Доходы'!$AC$31+'O:\ОТЧЕТЫ\мес 2025\июнь\[0503317 на 01.07.2025.xlsx]1.Доходы'!$AC$32</f>
    </oc>
    <nc r="K17">
      <v>18718.064780000001</v>
    </nc>
  </rcc>
  <rcc rId="684" sId="1" numFmtId="4">
    <oc r="K18">
      <f>VLOOKUP(B18,'C:\Users\a.shinahov\Downloads\[Отчет на 01.07.2025 года.xlsx]Респ на 01.07.2025 г'!$B$10:$D$49,3,0)</f>
    </oc>
    <nc r="K18">
      <v>36043.936569999998</v>
    </nc>
  </rcc>
  <rcc rId="685" sId="1" numFmtId="4">
    <oc r="K19">
      <f>VLOOKUP(B19,'C:\Users\a.shinahov\Downloads\[Отчет на 01.07.2025 года.xlsx]Респ на 01.07.2025 г'!$B$10:$D$49,3,0)</f>
    </oc>
    <nc r="K19">
      <v>201570.98162999999</v>
    </nc>
  </rcc>
  <rcc rId="686" sId="1" numFmtId="4">
    <oc r="K20">
      <f>VLOOKUP(B20,'C:\Users\a.shinahov\Downloads\[Отчет на 01.07.2025 года.xlsx]Респ на 01.07.2025 г'!$B$10:$D$49,3,0)</f>
    </oc>
    <nc r="K20">
      <v>0</v>
    </nc>
  </rcc>
  <rcc rId="687" sId="1" numFmtId="4">
    <oc r="K21">
      <f>VLOOKUP(B21,'C:\Users\a.shinahov\Downloads\[Отчет на 01.07.2025 года.xlsx]Респ на 01.07.2025 г'!$B$10:$D$49,3,0)</f>
    </oc>
    <nc r="K21">
      <v>15453.90177</v>
    </nc>
  </rcc>
  <rcc rId="688" sId="1" numFmtId="4">
    <oc r="K22">
      <f>VLOOKUP(B22,'C:\Users\a.shinahov\Downloads\[Отчет на 01.07.2025 года.xlsx]Респ на 01.07.2025 г'!$B$10:$D$49,3,0)</f>
    </oc>
    <nc r="K22">
      <v>0</v>
    </nc>
  </rcc>
  <rcc rId="689" sId="1" numFmtId="4">
    <oc r="K23">
      <f>VLOOKUP(B23,'C:\Users\a.shinahov\Downloads\[Отчет на 01.07.2025 года.xlsx]Респ на 01.07.2025 г'!$B$10:$D$49,3,0)</f>
    </oc>
    <nc r="K23">
      <v>0</v>
    </nc>
  </rcc>
  <rcc rId="690" sId="1" numFmtId="4">
    <oc r="K24">
      <f>VLOOKUP(B24,'C:\Users\a.shinahov\Downloads\[Отчет на 01.07.2025 года.xlsx]Респ на 01.07.2025 г'!$B$10:$D$49,3,0)</f>
    </oc>
    <nc r="K24">
      <v>0</v>
    </nc>
  </rcc>
  <rcc rId="691" sId="1" numFmtId="4">
    <oc r="K25">
      <f>VLOOKUP(B25,'C:\Users\a.shinahov\Downloads\[Отчет на 01.07.2025 года.xlsx]Респ на 01.07.2025 г'!$B$10:$D$49,3,0)</f>
    </oc>
    <nc r="K25">
      <v>1808531.5943099998</v>
    </nc>
  </rcc>
  <rcc rId="692" sId="1" numFmtId="4">
    <oc r="K26">
      <f>VLOOKUP(B26,'C:\Users\a.shinahov\Downloads\[Отчет на 01.07.2025 года.xlsx]Респ на 01.07.2025 г'!$B$10:$D$49,3,0)</f>
    </oc>
    <nc r="K26">
      <v>1808531.5943099998</v>
    </nc>
  </rcc>
  <rcc rId="693" sId="1" numFmtId="4">
    <oc r="K27">
      <f>VLOOKUP(B27,'C:\Users\a.shinahov\Downloads\[Отчет на 01.07.2025 года.xlsx]Респ на 01.07.2025 г'!$B$10:$D$49,3,0)</f>
    </oc>
    <nc r="K27">
      <v>309230.93430999992</v>
    </nc>
  </rcc>
  <rcc rId="694" sId="1" numFmtId="4">
    <oc r="K28">
      <f>VLOOKUP(B28,'C:\Users\a.shinahov\Downloads\[Отчет на 01.07.2025 года.xlsx]Респ на 01.07.2025 г'!$B$10:$D$49,3,0)</f>
    </oc>
    <nc r="K28">
      <v>1499300.66</v>
    </nc>
  </rcc>
  <rcc rId="695" sId="1" numFmtId="4">
    <oc r="K29">
      <f>VLOOKUP(B29,'C:\Users\a.shinahov\Downloads\[Отчет на 01.07.2025 года.xlsx]Респ на 01.07.2025 г'!$B$10:$D$49,3,0)</f>
    </oc>
    <nc r="K29">
      <v>1293091.71676</v>
    </nc>
  </rcc>
  <rcc rId="696" sId="1">
    <oc r="K30">
      <f>VLOOKUP(B30,'C:\Users\a.shinahov\Downloads\[Отчет на 01.07.2025 года.xlsx]Респ на 01.07.2025 г'!$B$10:$D$49,3,0)</f>
    </oc>
    <nc r="K30" t="e">
      <v>#N/A</v>
    </nc>
  </rcc>
  <rcc rId="697" sId="1">
    <oc r="K31">
      <f>VLOOKUP(B31,'C:\Users\a.shinahov\Downloads\[Отчет на 01.07.2025 года.xlsx]Респ на 01.07.2025 г'!$B$10:$D$49,3,0)</f>
    </oc>
    <nc r="K31" t="e">
      <v>#N/A</v>
    </nc>
  </rcc>
  <rcc rId="698" sId="1">
    <oc r="K32">
      <f>VLOOKUP(B32,'C:\Users\a.shinahov\Downloads\[Отчет на 01.07.2025 года.xlsx]Респ на 01.07.2025 г'!$B$10:$D$49,3,0)</f>
    </oc>
    <nc r="K32" t="e">
      <v>#N/A</v>
    </nc>
  </rcc>
  <rcc rId="699" sId="1">
    <oc r="K33">
      <f>VLOOKUP(B33,'C:\Users\a.shinahov\Downloads\[Отчет на 01.07.2025 года.xlsx]Респ на 01.07.2025 г'!$B$10:$D$49,3,0)</f>
    </oc>
    <nc r="K33" t="e">
      <v>#N/A</v>
    </nc>
  </rcc>
  <rcc rId="700" sId="1">
    <oc r="K34">
      <f>VLOOKUP(B34,'C:\Users\a.shinahov\Downloads\[Отчет на 01.07.2025 года.xlsx]Респ на 01.07.2025 г'!$B$10:$D$49,3,0)</f>
    </oc>
    <nc r="K34" t="e">
      <v>#N/A</v>
    </nc>
  </rcc>
  <rcc rId="701" sId="1">
    <oc r="K35">
      <f>VLOOKUP(B35,'C:\Users\a.shinahov\Downloads\[Отчет на 01.07.2025 года.xlsx]Респ на 01.07.2025 г'!$B$10:$D$49,3,0)</f>
    </oc>
    <nc r="K35" t="e">
      <v>#N/A</v>
    </nc>
  </rcc>
  <rcc rId="702" sId="1" numFmtId="4">
    <oc r="K36">
      <f>VLOOKUP(B36,'C:\Users\a.shinahov\Downloads\[Отчет на 01.07.2025 года.xlsx]Респ на 01.07.2025 г'!$B$10:$D$49,3,0)</f>
    </oc>
    <nc r="K36">
      <v>1107450.43772</v>
    </nc>
  </rcc>
  <rcc rId="703" sId="1">
    <oc r="K37">
      <f>VLOOKUP(B37,'C:\Users\a.shinahov\Downloads\[Отчет на 01.07.2025 года.xlsx]Респ на 01.07.2025 г'!$B$10:$D$49,3,0)</f>
    </oc>
    <nc r="K37" t="e">
      <v>#N/A</v>
    </nc>
  </rcc>
  <rcc rId="704" sId="1">
    <oc r="K38">
      <f>VLOOKUP(B38,'C:\Users\a.shinahov\Downloads\[Отчет на 01.07.2025 года.xlsx]Респ на 01.07.2025 г'!$B$10:$D$49,3,0)</f>
    </oc>
    <nc r="K38" t="e">
      <v>#N/A</v>
    </nc>
  </rcc>
  <rcc rId="705" sId="1">
    <oc r="K39">
      <f>VLOOKUP(B39,'C:\Users\a.shinahov\Downloads\[Отчет на 01.07.2025 года.xlsx]Респ на 01.07.2025 г'!$B$10:$D$49,3,0)</f>
    </oc>
    <nc r="K39" t="e">
      <v>#N/A</v>
    </nc>
  </rcc>
  <rcc rId="706" sId="1" numFmtId="4">
    <oc r="K40">
      <f>VLOOKUP(B40,'C:\Users\a.shinahov\Downloads\[Отчет на 01.07.2025 года.xlsx]Респ на 01.07.2025 г'!$B$10:$D$49,3,0)</f>
    </oc>
    <nc r="K40">
      <v>9104.7377400000005</v>
    </nc>
  </rcc>
  <rcc rId="707" sId="1">
    <oc r="K41">
      <f>VLOOKUP(B41,'C:\Users\a.shinahov\Downloads\[Отчет на 01.07.2025 года.xlsx]Респ на 01.07.2025 г'!$B$10:$D$49,3,0)</f>
    </oc>
    <nc r="K41" t="e">
      <v>#N/A</v>
    </nc>
  </rcc>
  <rcc rId="708" sId="1">
    <oc r="K42">
      <f>VLOOKUP(B42,'C:\Users\a.shinahov\Downloads\[Отчет на 01.07.2025 года.xlsx]Респ на 01.07.2025 г'!$B$10:$D$49,3,0)</f>
    </oc>
    <nc r="K42" t="e">
      <v>#N/A</v>
    </nc>
  </rcc>
  <rcc rId="709" sId="1">
    <oc r="K43">
      <f>VLOOKUP(B43,'C:\Users\a.shinahov\Downloads\[Отчет на 01.07.2025 года.xlsx]Респ на 01.07.2025 г'!$B$10:$D$49,3,0)</f>
    </oc>
    <nc r="K43" t="e">
      <v>#N/A</v>
    </nc>
  </rcc>
  <rcc rId="710" sId="1" numFmtId="4">
    <oc r="K44">
      <f>VLOOKUP(B44,'C:\Users\a.shinahov\Downloads\[Отчет на 01.07.2025 года.xlsx]Респ на 01.07.2025 г'!$B$10:$D$49,3,0)</f>
    </oc>
    <nc r="K44">
      <v>42506.397059999988</v>
    </nc>
  </rcc>
  <rcc rId="711" sId="1">
    <oc r="K45">
      <f>VLOOKUP(B45,'C:\Users\a.shinahov\Downloads\[Отчет на 01.07.2025 года.xlsx]Респ на 01.07.2025 г'!$B$10:$D$49,3,0)</f>
    </oc>
    <nc r="K45" t="e">
      <v>#N/A</v>
    </nc>
  </rcc>
  <rcc rId="712" sId="1">
    <oc r="K46">
      <f>VLOOKUP(B46,'C:\Users\a.shinahov\Downloads\[Отчет на 01.07.2025 года.xlsx]Респ на 01.07.2025 г'!$B$10:$D$49,3,0)</f>
    </oc>
    <nc r="K46" t="e">
      <v>#N/A</v>
    </nc>
  </rcc>
  <rcc rId="713" sId="1">
    <oc r="K47">
      <f>VLOOKUP(B47,'C:\Users\a.shinahov\Downloads\[Отчет на 01.07.2025 года.xlsx]Респ на 01.07.2025 г'!$B$10:$D$49,3,0)</f>
    </oc>
    <nc r="K47" t="e">
      <v>#N/A</v>
    </nc>
  </rcc>
  <rcc rId="714" sId="1">
    <oc r="K48">
      <f>VLOOKUP(B48,'C:\Users\a.shinahov\Downloads\[Отчет на 01.07.2025 года.xlsx]Респ на 01.07.2025 г'!$B$10:$D$49,3,0)</f>
    </oc>
    <nc r="K48" t="e">
      <v>#N/A</v>
    </nc>
  </rcc>
  <rcc rId="715" sId="1" numFmtId="4">
    <oc r="K49">
      <f>VLOOKUP(B49,'C:\Users\a.shinahov\Downloads\[Отчет на 01.07.2025 года.xlsx]Респ на 01.07.2025 г'!$B$10:$D$49,3,0)</f>
    </oc>
    <nc r="K49">
      <v>0</v>
    </nc>
  </rcc>
  <rcc rId="716" sId="1">
    <oc r="K50">
      <f>VLOOKUP(B50,'C:\Users\a.shinahov\Downloads\[Отчет на 01.07.2025 года.xlsx]Респ на 01.07.2025 г'!$B$10:$D$49,3,0)</f>
    </oc>
    <nc r="K50" t="e">
      <v>#N/A</v>
    </nc>
  </rcc>
  <rcc rId="717" sId="1">
    <oc r="K51">
      <f>VLOOKUP(B51,'C:\Users\a.shinahov\Downloads\[Отчет на 01.07.2025 года.xlsx]Респ на 01.07.2025 г'!$B$10:$D$49,3,0)</f>
    </oc>
    <nc r="K51" t="e">
      <v>#N/A</v>
    </nc>
  </rcc>
  <rcc rId="718" sId="1">
    <oc r="K52">
      <f>VLOOKUP(B52,'C:\Users\a.shinahov\Downloads\[Отчет на 01.07.2025 года.xlsx]Респ на 01.07.2025 г'!$B$10:$D$49,3,0)</f>
    </oc>
    <nc r="K52" t="e">
      <v>#N/A</v>
    </nc>
  </rcc>
  <rcc rId="719" sId="1">
    <oc r="K53">
      <f>VLOOKUP(B53,'C:\Users\a.shinahov\Downloads\[Отчет на 01.07.2025 года.xlsx]Респ на 01.07.2025 г'!$B$10:$D$49,3,0)</f>
    </oc>
    <nc r="K53" t="e">
      <v>#N/A</v>
    </nc>
  </rcc>
  <rcc rId="720" sId="1" numFmtId="4">
    <oc r="K55">
      <f>VLOOKUP(B55,'C:\Users\a.shinahov\Downloads\[Отчет на 01.07.2025 года.xlsx]Респ на 01.07.2025 г'!$B$10:$D$49,3,0)</f>
    </oc>
    <nc r="K55">
      <v>1134827.1938199999</v>
    </nc>
  </rcc>
  <rcc rId="721" sId="1" numFmtId="4">
    <oc r="K56">
      <f>VLOOKUP(B56,'C:\Users\a.shinahov\Downloads\[Отчет на 01.07.2025 года.xlsx]Респ на 01.07.2025 г'!$B$10:$D$49,3,0)</f>
    </oc>
    <nc r="K56">
      <v>888.66408999999999</v>
    </nc>
  </rcc>
  <rcc rId="722" sId="1" numFmtId="4">
    <oc r="K57">
      <f>VLOOKUP(B57,'C:\Users\a.shinahov\Downloads\[Отчет на 01.07.2025 года.xlsx]Респ на 01.07.2025 г'!$B$10:$D$49,3,0)</f>
    </oc>
    <nc r="K57">
      <v>217533.90315999999</v>
    </nc>
  </rcc>
  <rcc rId="723" sId="1" numFmtId="4">
    <oc r="K58">
      <f>VLOOKUP(B58,'C:\Users\a.shinahov\Downloads\[Отчет на 01.07.2025 года.xlsx]Респ на 01.07.2025 г'!$B$10:$D$49,3,0)</f>
    </oc>
    <nc r="K58">
      <v>3541.3886100000004</v>
    </nc>
  </rcc>
  <rcc rId="724" sId="1" numFmtId="4">
    <oc r="K59">
      <f>VLOOKUP(B59,'C:\Users\a.shinahov\Downloads\[Отчет на 01.07.2025 года.xlsx]Респ на 01.07.2025 г'!$B$10:$D$49,3,0)</f>
    </oc>
    <nc r="K59">
      <v>35.154000000000003</v>
    </nc>
  </rcc>
  <rcc rId="725" sId="1" numFmtId="4">
    <oc r="K60">
      <f>VLOOKUP(B60,'C:\Users\a.shinahov\Downloads\[Отчет на 01.07.2025 года.xlsx]Респ на 01.07.2025 г'!$B$10:$D$49,3,0)</f>
    </oc>
    <nc r="K60">
      <v>716871.68776999996</v>
    </nc>
  </rcc>
  <rcc rId="726" sId="1" numFmtId="4">
    <oc r="K61">
      <f>VLOOKUP(B61,'C:\Users\a.shinahov\Downloads\[Отчет на 01.07.2025 года.xlsx]Респ на 01.07.2025 г'!$B$10:$D$49,3,0)</f>
    </oc>
    <nc r="K61">
      <v>12137.46221</v>
    </nc>
  </rcc>
  <rcc rId="727" sId="1" numFmtId="4">
    <oc r="K62">
      <f>VLOOKUP(B62,'C:\Users\a.shinahov\Downloads\[Отчет на 01.07.2025 года.xlsx]Респ на 01.07.2025 г'!$B$10:$D$49,3,0)</f>
    </oc>
    <nc r="K62">
      <v>20885604.212950014</v>
    </nc>
  </rcc>
  <rcc rId="728" sId="1" numFmtId="4">
    <oc r="K63">
      <f>VLOOKUP(B63,'C:\Users\a.shinahov\Downloads\[Отчет на 01.07.2025 года.xlsx]Респ на 01.07.2025 г'!$B$10:$D$49,3,0)</f>
    </oc>
    <nc r="K63">
      <v>20881938.288270008</v>
    </nc>
  </rcc>
  <rcc rId="729" sId="1" numFmtId="4">
    <oc r="K64">
      <f>VLOOKUP(B64,'C:\Users\a.shinahov\Downloads\[Отчет на 01.07.2025 года.xlsx]Респ на 01.07.2025 г'!$B$10:$D$49,3,0)</f>
    </oc>
    <nc r="K64">
      <v>11812380.600000001</v>
    </nc>
  </rcc>
  <rcc rId="730" sId="1" numFmtId="4">
    <oc r="K65">
      <f>VLOOKUP(B65,'C:\Users\a.shinahov\Downloads\[Отчет на 01.07.2025 года.xlsx]Респ на 01.07.2025 г'!$B$10:$D$49,3,0)</f>
    </oc>
    <nc r="K65">
      <v>11218546.800000001</v>
    </nc>
  </rcc>
  <rcc rId="731" sId="1" numFmtId="4">
    <oc r="K66">
      <f>VLOOKUP(B66,'C:\Users\a.shinahov\Downloads\[Отчет на 01.07.2025 года.xlsx]Респ на 01.07.2025 г'!$B$10:$D$49,3,0)</f>
    </oc>
    <nc r="K66">
      <v>0</v>
    </nc>
  </rcc>
  <rcc rId="732" sId="1" numFmtId="4">
    <oc r="K67">
      <f>VLOOKUP(B67,'C:\Users\a.shinahov\Downloads\[Отчет на 01.07.2025 года.xlsx]Респ на 01.07.2025 г'!$B$10:$D$49,3,0)</f>
    </oc>
    <nc r="K67">
      <v>593833.80000000005</v>
    </nc>
  </rcc>
  <rcc rId="733" sId="1" numFmtId="4">
    <oc r="K69">
      <f>VLOOKUP(B69,'C:\Users\a.shinahov\Downloads\[Отчет на 01.07.2025 года.xlsx]Респ на 01.07.2025 г'!$B$10:$D$49,3,0)</f>
    </oc>
    <nc r="K69">
      <v>0</v>
    </nc>
  </rcc>
  <rcc rId="734" sId="1" numFmtId="4">
    <oc r="K71">
      <f>VLOOKUP(B71,'C:\Users\a.shinahov\Downloads\[Отчет на 01.07.2025 года.xlsx]Респ на 01.07.2025 г'!$B$10:$D$49,3,0)</f>
    </oc>
    <nc r="K71">
      <v>7969754.6219200026</v>
    </nc>
  </rcc>
  <rcc rId="735" sId="1" numFmtId="4">
    <oc r="K72">
      <f>VLOOKUP(B72,'C:\Users\a.shinahov\Downloads\[Отчет на 01.07.2025 года.xlsx]Респ на 01.07.2025 г'!$B$10:$D$49,3,0)</f>
    </oc>
    <nc r="K72">
      <v>636111.69957000006</v>
    </nc>
  </rcc>
  <rcc rId="736" sId="1" numFmtId="4">
    <oc r="K73">
      <f>VLOOKUP(B73,'C:\Users\a.shinahov\Downloads\[Отчет на 01.07.2025 года.xlsx]Респ на 01.07.2025 г'!$B$10:$D$49,3,0)</f>
    </oc>
    <nc r="K73">
      <v>463691.36678000004</v>
    </nc>
  </rcc>
  <rcc rId="737" sId="1" numFmtId="4">
    <oc r="K74">
      <f>VLOOKUP(B74,'C:\Users\a.shinahov\Downloads\[Отчет на 01.07.2025 года.xlsx]Респ на 01.07.2025 г'!$B$10:$D$49,3,0)</f>
    </oc>
    <nc r="K74">
      <v>3165.203</v>
    </nc>
  </rcc>
  <rcc rId="738" sId="1" numFmtId="4">
    <oc r="K75">
      <f>VLOOKUP(B75,'C:\Users\a.shinahov\Downloads\[Отчет на 01.07.2025 года.xlsx]Респ на 01.07.2025 г'!$B$10:$D$49,3,0)</f>
    </oc>
    <nc r="K75">
      <v>6147.4324999999999</v>
    </nc>
  </rcc>
  <rcc rId="739" sId="1" numFmtId="4">
    <oc r="K76">
      <f>VLOOKUP(B76,'C:\Users\a.shinahov\Downloads\[Отчет на 01.07.2025 года.xlsx]Респ на 01.07.2025 г'!$B$10:$D$49,3,0)</f>
    </oc>
    <nc r="K76">
      <v>6412.8056399999996</v>
    </nc>
  </rcc>
  <rcc rId="740" sId="1" numFmtId="4">
    <oc r="K77">
      <f>VLOOKUP(B77,'C:\Users\a.shinahov\Downloads\[Отчет на 01.07.2025 года.xlsx]Респ на 01.07.2025 г'!$B$10:$D$49,3,0)</f>
    </oc>
    <nc r="K77">
      <v>10992.16682</v>
    </nc>
  </rcc>
  <rcc rId="741" sId="1" numFmtId="4">
    <oc r="K78">
      <f>VLOOKUP(B78,'C:\Users\a.shinahov\Downloads\[Отчет на 01.07.2025 года.xlsx]Респ на 01.07.2025 г'!$B$10:$D$49,3,0)</f>
    </oc>
    <nc r="K78">
      <v>-23051.683280000001</v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2" sId="1" numFmtId="4">
    <oc r="K30" t="e">
      <v>#N/A</v>
    </oc>
    <nc r="K30">
      <v>1203542.7617899999</v>
    </nc>
  </rcc>
  <rcc rId="743" sId="1" numFmtId="4">
    <oc r="K31" t="e">
      <v>#N/A</v>
    </oc>
    <nc r="K31">
      <v>551940.67614</v>
    </nc>
  </rcc>
  <rcc rId="744" sId="1" numFmtId="4">
    <oc r="K32" t="e">
      <v>#N/A</v>
    </oc>
    <nc r="K32">
      <v>651601.54564999999</v>
    </nc>
  </rcc>
  <rcc rId="745" sId="1" numFmtId="4">
    <oc r="K33" t="e">
      <v>#N/A</v>
    </oc>
    <nc r="K33">
      <v>0.54</v>
    </nc>
  </rcc>
  <rcc rId="746" sId="1" numFmtId="4">
    <oc r="K34" t="e">
      <v>#N/A</v>
    </oc>
    <nc r="K34">
      <v>0</v>
    </nc>
  </rcc>
  <rcc rId="747" sId="1" numFmtId="4">
    <oc r="K35" t="e">
      <v>#N/A</v>
    </oc>
    <nc r="K35">
      <v>89442.320630000002</v>
    </nc>
  </rcc>
  <rcc rId="748" sId="1" numFmtId="4">
    <oc r="K37" t="e">
      <v>#N/A</v>
    </oc>
    <nc r="K37">
      <v>949014.49214999995</v>
    </nc>
  </rcc>
  <rcc rId="749" sId="1" numFmtId="4">
    <oc r="K38" t="e">
      <v>#N/A</v>
    </oc>
    <nc r="K38">
      <v>155964.94556999998</v>
    </nc>
  </rcc>
  <rcc rId="750" sId="1" numFmtId="4">
    <oc r="K39" t="e">
      <v>#N/A</v>
    </oc>
    <nc r="K39">
      <v>2471</v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1" sId="1" numFmtId="4">
    <oc r="K41" t="e">
      <v>#N/A</v>
    </oc>
    <nc r="K41">
      <v>9078.70586</v>
    </nc>
  </rcc>
  <rcc rId="752" sId="1" numFmtId="4">
    <oc r="K43" t="e">
      <v>#N/A</v>
    </oc>
    <nc r="K43">
      <v>26.031880000000001</v>
    </nc>
  </rcc>
  <rcc rId="753" sId="1" numFmtId="4">
    <oc r="K42" t="e">
      <v>#N/A</v>
    </oc>
    <nc r="K42">
      <v>0</v>
    </nc>
  </rcc>
  <rcc rId="754" sId="1" numFmtId="4">
    <oc r="K45" t="e">
      <v>#N/A</v>
    </oc>
    <nc r="K45">
      <v>0</v>
    </nc>
  </rcc>
  <rcc rId="755" sId="1" numFmtId="4">
    <oc r="K46" t="e">
      <v>#N/A</v>
    </oc>
    <nc r="K46">
      <v>7.9</v>
    </nc>
  </rcc>
  <rcc rId="756" sId="1" numFmtId="4">
    <oc r="K47" t="e">
      <v>#N/A</v>
    </oc>
    <nc r="K47">
      <v>2511.4504999999999</v>
    </nc>
  </rcc>
  <rcc rId="757" sId="1" numFmtId="4">
    <oc r="K48" t="e">
      <v>#N/A</v>
    </oc>
    <nc r="K48">
      <v>39987.046560000003</v>
    </nc>
  </rcc>
  <rcc rId="758" sId="1" numFmtId="4">
    <oc r="K50" t="e">
      <v>#N/A</v>
    </oc>
    <nc r="K50">
      <v>0</v>
    </nc>
  </rcc>
  <rcc rId="759" sId="1" numFmtId="4">
    <oc r="K51" t="e">
      <v>#N/A</v>
    </oc>
    <nc r="K51">
      <v>0</v>
    </nc>
  </rcc>
  <rcc rId="760" sId="1" numFmtId="4">
    <oc r="K52" t="e">
      <v>#N/A</v>
    </oc>
    <nc r="K52">
      <v>0</v>
    </nc>
  </rcc>
  <rcc rId="761" sId="1" numFmtId="4">
    <oc r="K53" t="e">
      <v>#N/A</v>
    </oc>
    <nc r="K53">
      <v>0</v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2" sId="1">
    <oc r="L9">
      <f>K9/K79</f>
    </oc>
    <nc r="L9">
      <f>IFERROR(K9/$K$79,"-")</f>
    </nc>
  </rcc>
  <rcc rId="763" sId="1">
    <oc r="L10">
      <f>K10/K79</f>
    </oc>
    <nc r="L10">
      <f>IFERROR(K10/$K$79,"-")</f>
    </nc>
  </rcc>
  <rcc rId="764" sId="1">
    <oc r="L11">
      <f>K11/K79</f>
    </oc>
    <nc r="L11">
      <f>IFERROR(K11/$K$79,"-")</f>
    </nc>
  </rcc>
  <rcc rId="765" sId="1">
    <oc r="L12">
      <f>K12/K79</f>
    </oc>
    <nc r="L12">
      <f>IFERROR(K12/$K$79,"-")</f>
    </nc>
  </rcc>
  <rcc rId="766" sId="1">
    <oc r="L13">
      <f>K13/K79</f>
    </oc>
    <nc r="L13">
      <f>IFERROR(K13/$K$79,"-")</f>
    </nc>
  </rcc>
  <rcc rId="767" sId="1">
    <oc r="L14">
      <f>K14/K79</f>
    </oc>
    <nc r="L14">
      <f>IFERROR(K14/$K$79,"-")</f>
    </nc>
  </rcc>
  <rcc rId="768" sId="1">
    <oc r="L15">
      <f>K15/K79</f>
    </oc>
    <nc r="L15">
      <f>IFERROR(K15/$K$79,"-")</f>
    </nc>
  </rcc>
  <rcc rId="769" sId="1">
    <oc r="L16">
      <f>K16/K79</f>
    </oc>
    <nc r="L16">
      <f>IFERROR(K16/$K$79,"-")</f>
    </nc>
  </rcc>
  <rcc rId="770" sId="1">
    <oc r="L17">
      <f>K17/K79</f>
    </oc>
    <nc r="L17">
      <f>IFERROR(K17/$K$79,"-")</f>
    </nc>
  </rcc>
  <rcc rId="771" sId="1">
    <oc r="L18">
      <f>K18/K79</f>
    </oc>
    <nc r="L18">
      <f>IFERROR(K18/$K$79,"-")</f>
    </nc>
  </rcc>
  <rcc rId="772" sId="1">
    <oc r="L19">
      <f>K19/K79</f>
    </oc>
    <nc r="L19">
      <f>IFERROR(K19/$K$79,"-")</f>
    </nc>
  </rcc>
  <rcc rId="773" sId="1">
    <oc r="L20">
      <f>K20/K80</f>
    </oc>
    <nc r="L20">
      <f>IFERROR(K20/$K$79,"-")</f>
    </nc>
  </rcc>
  <rcc rId="774" sId="1">
    <oc r="L21">
      <f>K21/K79</f>
    </oc>
    <nc r="L21">
      <f>IFERROR(K21/$K$79,"-")</f>
    </nc>
  </rcc>
  <rcc rId="775" sId="1">
    <oc r="L22">
      <f>K22/K79</f>
    </oc>
    <nc r="L22">
      <f>IFERROR(K22/$K$79,"-")</f>
    </nc>
  </rcc>
  <rcc rId="776" sId="1">
    <oc r="L23">
      <f>K23/K79</f>
    </oc>
    <nc r="L23">
      <f>IFERROR(K23/$K$79,"-")</f>
    </nc>
  </rcc>
  <rcc rId="777" sId="1">
    <oc r="L24">
      <f>K24/K79</f>
    </oc>
    <nc r="L24">
      <f>IFERROR(K24/$K$79,"-")</f>
    </nc>
  </rcc>
  <rcc rId="778" sId="1">
    <oc r="L25">
      <f>K25/K79</f>
    </oc>
    <nc r="L25">
      <f>IFERROR(K25/$K$79,"-")</f>
    </nc>
  </rcc>
  <rcc rId="779" sId="1">
    <oc r="L26">
      <f>K26/K79</f>
    </oc>
    <nc r="L26">
      <f>IFERROR(K26/$K$79,"-")</f>
    </nc>
  </rcc>
  <rcc rId="780" sId="1">
    <oc r="L27">
      <f>K27/K79</f>
    </oc>
    <nc r="L27">
      <f>IFERROR(K27/$K$79,"-")</f>
    </nc>
  </rcc>
  <rcc rId="781" sId="1">
    <oc r="L28">
      <f>K28/K79</f>
    </oc>
    <nc r="L28">
      <f>IFERROR(K28/$K$79,"-")</f>
    </nc>
  </rcc>
  <rcc rId="782" sId="1">
    <oc r="L29">
      <f>K29/K79</f>
    </oc>
    <nc r="L29">
      <f>IFERROR(K29/$K$79,"-")</f>
    </nc>
  </rcc>
  <rcc rId="783" sId="1">
    <oc r="L30">
      <f>K30/K79</f>
    </oc>
    <nc r="L30">
      <f>IFERROR(K30/$K$79,"-")</f>
    </nc>
  </rcc>
  <rcc rId="784" sId="1">
    <oc r="L31">
      <f>K31/K79</f>
    </oc>
    <nc r="L31">
      <f>IFERROR(K31/$K$79,"-")</f>
    </nc>
  </rcc>
  <rcc rId="785" sId="1">
    <oc r="L32">
      <f>K32/K79</f>
    </oc>
    <nc r="L32">
      <f>IFERROR(K32/$K$79,"-")</f>
    </nc>
  </rcc>
  <rcc rId="786" sId="1">
    <oc r="L33">
      <f>K33/K79</f>
    </oc>
    <nc r="L33">
      <f>IFERROR(K33/$K$79,"-")</f>
    </nc>
  </rcc>
  <rcc rId="787" sId="1">
    <oc r="L34">
      <f>K34/K79</f>
    </oc>
    <nc r="L34">
      <f>IFERROR(K34/$K$79,"-")</f>
    </nc>
  </rcc>
  <rcc rId="788" sId="1">
    <oc r="L35">
      <f>K35/K79</f>
    </oc>
    <nc r="L35">
      <f>IFERROR(K35/$K$79,"-")</f>
    </nc>
  </rcc>
  <rcc rId="789" sId="1">
    <oc r="L36">
      <f>K36/K79</f>
    </oc>
    <nc r="L36">
      <f>IFERROR(K36/$K$79,"-")</f>
    </nc>
  </rcc>
  <rcc rId="790" sId="1">
    <oc r="L37">
      <f>K37/K79</f>
    </oc>
    <nc r="L37">
      <f>IFERROR(K37/$K$79,"-")</f>
    </nc>
  </rcc>
  <rcc rId="791" sId="1">
    <oc r="L38">
      <f>K38/K79</f>
    </oc>
    <nc r="L38">
      <f>IFERROR(K38/$K$79,"-")</f>
    </nc>
  </rcc>
  <rcc rId="792" sId="1">
    <oc r="L39">
      <f>K39/K79</f>
    </oc>
    <nc r="L39">
      <f>IFERROR(K39/$K$79,"-")</f>
    </nc>
  </rcc>
  <rcc rId="793" sId="1">
    <oc r="L40">
      <f>K40/K79</f>
    </oc>
    <nc r="L40">
      <f>IFERROR(K40/$K$79,"-")</f>
    </nc>
  </rcc>
  <rcc rId="794" sId="1">
    <oc r="L41">
      <f>K41/K79</f>
    </oc>
    <nc r="L41">
      <f>IFERROR(K41/$K$79,"-")</f>
    </nc>
  </rcc>
  <rcc rId="795" sId="1">
    <oc r="L42">
      <f>K42/K79</f>
    </oc>
    <nc r="L42">
      <f>IFERROR(K42/$K$79,"-")</f>
    </nc>
  </rcc>
  <rcc rId="796" sId="1">
    <oc r="L43">
      <f>K43/K79</f>
    </oc>
    <nc r="L43">
      <f>IFERROR(K43/$K$79,"-")</f>
    </nc>
  </rcc>
  <rcc rId="797" sId="1">
    <oc r="L44">
      <f>K44/K79</f>
    </oc>
    <nc r="L44">
      <f>IFERROR(K44/$K$79,"-")</f>
    </nc>
  </rcc>
  <rcc rId="798" sId="1">
    <oc r="L45">
      <f>K45/K79</f>
    </oc>
    <nc r="L45">
      <f>IFERROR(K45/$K$79,"-")</f>
    </nc>
  </rcc>
  <rcc rId="799" sId="1">
    <oc r="L46">
      <f>K46/K79</f>
    </oc>
    <nc r="L46">
      <f>IFERROR(K46/$K$79,"-")</f>
    </nc>
  </rcc>
  <rcc rId="800" sId="1">
    <oc r="L47">
      <f>K47/K79</f>
    </oc>
    <nc r="L47">
      <f>IFERROR(K47/$K$79,"-")</f>
    </nc>
  </rcc>
  <rcc rId="801" sId="1">
    <oc r="L48">
      <f>K44/K79</f>
    </oc>
    <nc r="L48">
      <f>IFERROR(K48/$K$79,"-")</f>
    </nc>
  </rcc>
  <rcc rId="802" sId="1">
    <oc r="L49">
      <f>K49/K79</f>
    </oc>
    <nc r="L49">
      <f>IFERROR(K49/$K$79,"-")</f>
    </nc>
  </rcc>
  <rcc rId="803" sId="1">
    <oc r="L50">
      <f>K50/K79</f>
    </oc>
    <nc r="L50">
      <f>IFERROR(K50/$K$79,"-")</f>
    </nc>
  </rcc>
  <rcc rId="804" sId="1">
    <oc r="L51">
      <f>K51/K79</f>
    </oc>
    <nc r="L51">
      <f>IFERROR(K51/$K$79,"-")</f>
    </nc>
  </rcc>
  <rcc rId="805" sId="1">
    <oc r="L52">
      <f>K52/K79</f>
    </oc>
    <nc r="L52">
      <f>IFERROR(K52/$K$79,"-")</f>
    </nc>
  </rcc>
  <rcc rId="806" sId="1">
    <oc r="L53">
      <f>K53/K79</f>
    </oc>
    <nc r="L53">
      <f>IFERROR(K53/$K$79,"-")</f>
    </nc>
  </rcc>
  <rcc rId="807" sId="1">
    <oc r="L54">
      <f>K54/K79</f>
    </oc>
    <nc r="L54">
      <f>IFERROR(K54/$K$79,"-")</f>
    </nc>
  </rcc>
  <rcc rId="808" sId="1">
    <oc r="L55">
      <f>K55/K79</f>
    </oc>
    <nc r="L55">
      <f>IFERROR(K55/$K$79,"-")</f>
    </nc>
  </rcc>
  <rcc rId="809" sId="1">
    <oc r="L56">
      <f>K56/K79</f>
    </oc>
    <nc r="L56">
      <f>IFERROR(K56/$K$79,"-")</f>
    </nc>
  </rcc>
  <rcc rId="810" sId="1">
    <oc r="L57">
      <f>K57/K79</f>
    </oc>
    <nc r="L57">
      <f>IFERROR(K57/$K$79,"-")</f>
    </nc>
  </rcc>
  <rcc rId="811" sId="1">
    <oc r="L58">
      <f>K58/K79</f>
    </oc>
    <nc r="L58">
      <f>IFERROR(K58/$K$79,"-")</f>
    </nc>
  </rcc>
  <rcc rId="812" sId="1">
    <oc r="L59">
      <f>K59/K79</f>
    </oc>
    <nc r="L59">
      <f>IFERROR(K59/$K$79,"-")</f>
    </nc>
  </rcc>
  <rcc rId="813" sId="1">
    <oc r="L60">
      <f>K60/K79</f>
    </oc>
    <nc r="L60">
      <f>IFERROR(K60/$K$79,"-")</f>
    </nc>
  </rcc>
  <rcc rId="814" sId="1">
    <oc r="L61">
      <f>K61/K79</f>
    </oc>
    <nc r="L61">
      <f>IFERROR(K61/$K$79,"-")</f>
    </nc>
  </rcc>
  <rcc rId="815" sId="1">
    <oc r="L62">
      <f>K62/K79</f>
    </oc>
    <nc r="L62">
      <f>IFERROR(K62/$K$79,"-")</f>
    </nc>
  </rcc>
  <rcc rId="816" sId="1">
    <oc r="L63">
      <f>K63/K79</f>
    </oc>
    <nc r="L63">
      <f>IFERROR(K63/$K$79,"-")</f>
    </nc>
  </rcc>
  <rcc rId="817" sId="1">
    <oc r="L64">
      <f>K64/K79</f>
    </oc>
    <nc r="L64">
      <f>IFERROR(K64/$K$79,"-")</f>
    </nc>
  </rcc>
  <rcc rId="818" sId="1">
    <oc r="L65">
      <f>K65/K79</f>
    </oc>
    <nc r="L65">
      <f>IFERROR(K65/$K$79,"-")</f>
    </nc>
  </rcc>
  <rcc rId="819" sId="1">
    <oc r="L66">
      <f>K66/K79</f>
    </oc>
    <nc r="L66">
      <f>IFERROR(K66/$K$79,"-")</f>
    </nc>
  </rcc>
  <rcc rId="820" sId="1">
    <oc r="L67">
      <f>K67/K79</f>
    </oc>
    <nc r="L67">
      <f>IFERROR(K67/$K$79,"-")</f>
    </nc>
  </rcc>
  <rcc rId="821" sId="1">
    <oc r="L68">
      <f>K68/K79</f>
    </oc>
    <nc r="L68">
      <f>IFERROR(K68/$K$79,"-")</f>
    </nc>
  </rcc>
  <rcc rId="822" sId="1">
    <oc r="L69">
      <f>K69/K79</f>
    </oc>
    <nc r="L69">
      <f>IFERROR(K69/$K$79,"-")</f>
    </nc>
  </rcc>
  <rcc rId="823" sId="1">
    <oc r="L70">
      <f>K70/K79</f>
    </oc>
    <nc r="L70">
      <f>IFERROR(K70/$K$79,"-")</f>
    </nc>
  </rcc>
  <rcc rId="824" sId="1">
    <oc r="L71">
      <f>K71/K79</f>
    </oc>
    <nc r="L71">
      <f>IFERROR(K71/$K$79,"-")</f>
    </nc>
  </rcc>
  <rcc rId="825" sId="1">
    <oc r="L72">
      <f>K72/K79</f>
    </oc>
    <nc r="L72">
      <f>IFERROR(K72/$K$79,"-")</f>
    </nc>
  </rcc>
  <rcc rId="826" sId="1">
    <oc r="L73">
      <f>K73/K79</f>
    </oc>
    <nc r="L73">
      <f>IFERROR(K73/$K$79,"-")</f>
    </nc>
  </rcc>
  <rcc rId="827" sId="1">
    <oc r="L74">
      <f>K74/K79</f>
    </oc>
    <nc r="L74">
      <f>IFERROR(K74/$K$79,"-")</f>
    </nc>
  </rcc>
  <rcc rId="828" sId="1">
    <oc r="L75">
      <f>K75/K79</f>
    </oc>
    <nc r="L75">
      <f>IFERROR(K75/$K$79,"-")</f>
    </nc>
  </rcc>
  <rcc rId="829" sId="1">
    <oc r="L76">
      <f>K76/K79</f>
    </oc>
    <nc r="L76">
      <f>IFERROR(K76/$K$79,"-")</f>
    </nc>
  </rcc>
  <rcc rId="830" sId="1">
    <oc r="L77">
      <f>K77/K79</f>
    </oc>
    <nc r="L77">
      <f>IFERROR(K77/$K$79,"-")</f>
    </nc>
  </rcc>
  <rcc rId="831" sId="1">
    <oc r="L78">
      <f>K78/K79</f>
    </oc>
    <nc r="L78">
      <f>IFERROR(K78/$K$79,"-")</f>
    </nc>
  </rcc>
  <rcc rId="832" sId="1">
    <oc r="L79">
      <f>K79/K79</f>
    </oc>
    <nc r="L79">
      <f>IFERROR(K79/$K$79,"-")</f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3" sId="1">
    <oc r="M9">
      <f>K9/H9</f>
    </oc>
    <nc r="M9">
      <f>IFERROR(K9/H9,"-")</f>
    </nc>
  </rcc>
  <rcc rId="834" sId="1">
    <oc r="M10">
      <f>K10/H10</f>
    </oc>
    <nc r="M10">
      <f>IFERROR(K10/H10,"-")</f>
    </nc>
  </rcc>
  <rcc rId="835" sId="1">
    <oc r="M11">
      <f>K11/H11</f>
    </oc>
    <nc r="M11">
      <f>IFERROR(K11/H11,"-")</f>
    </nc>
  </rcc>
  <rcc rId="836" sId="1">
    <oc r="M12">
      <f>K12/H12</f>
    </oc>
    <nc r="M12">
      <f>IFERROR(K12/H12,"-")</f>
    </nc>
  </rcc>
  <rcc rId="837" sId="1">
    <oc r="M13">
      <f>K13/H13</f>
    </oc>
    <nc r="M13">
      <f>IFERROR(K13/H13,"-")</f>
    </nc>
  </rcc>
  <rcc rId="838" sId="1">
    <oc r="M14" t="inlineStr">
      <is>
        <t>-</t>
      </is>
    </oc>
    <nc r="M14">
      <f>IFERROR(K14/H14,"-")</f>
    </nc>
  </rcc>
  <rcc rId="839" sId="1">
    <oc r="M15">
      <f>K15/H15</f>
    </oc>
    <nc r="M15">
      <f>IFERROR(K15/H15,"-")</f>
    </nc>
  </rcc>
  <rcc rId="840" sId="1">
    <oc r="M16">
      <f>K16/H16</f>
    </oc>
    <nc r="M16">
      <f>IFERROR(K16/H16,"-")</f>
    </nc>
  </rcc>
  <rcc rId="841" sId="1">
    <oc r="M17">
      <f>K17/H17</f>
    </oc>
    <nc r="M17">
      <f>IFERROR(K17/H17,"-")</f>
    </nc>
  </rcc>
  <rcc rId="842" sId="1">
    <oc r="M18">
      <f>K18/H18</f>
    </oc>
    <nc r="M18">
      <f>IFERROR(K18/H18,"-")</f>
    </nc>
  </rcc>
  <rcc rId="843" sId="1">
    <oc r="M19">
      <f>K19/H19</f>
    </oc>
    <nc r="M19">
      <f>IFERROR(K19/H19,"-")</f>
    </nc>
  </rcc>
  <rcc rId="844" sId="1">
    <oc r="M20">
      <f>K20/H20</f>
    </oc>
    <nc r="M20">
      <f>IFERROR(K20/H20,"-")</f>
    </nc>
  </rcc>
  <rcc rId="845" sId="1">
    <oc r="M21">
      <f>K21/H21</f>
    </oc>
    <nc r="M21">
      <f>IFERROR(K21/H21,"-")</f>
    </nc>
  </rcc>
  <rcc rId="846" sId="1">
    <oc r="M22" t="inlineStr">
      <is>
        <t>-</t>
      </is>
    </oc>
    <nc r="M22">
      <f>IFERROR(K22/H22,"-")</f>
    </nc>
  </rcc>
  <rcc rId="847" sId="1">
    <oc r="M23" t="inlineStr">
      <is>
        <t>-</t>
      </is>
    </oc>
    <nc r="M23">
      <f>IFERROR(K23/H23,"-")</f>
    </nc>
  </rcc>
  <rcc rId="848" sId="1">
    <oc r="M24" t="inlineStr">
      <is>
        <t>-</t>
      </is>
    </oc>
    <nc r="M24">
      <f>IFERROR(K24/H24,"-")</f>
    </nc>
  </rcc>
  <rcc rId="849" sId="1">
    <oc r="M25">
      <f>K25/H25</f>
    </oc>
    <nc r="M25">
      <f>IFERROR(K25/H25,"-")</f>
    </nc>
  </rcc>
  <rcc rId="850" sId="1">
    <oc r="M26">
      <f>K26/H26</f>
    </oc>
    <nc r="M26">
      <f>IFERROR(K26/H26,"-")</f>
    </nc>
  </rcc>
  <rcc rId="851" sId="1">
    <oc r="M27">
      <f>K27/H27</f>
    </oc>
    <nc r="M27">
      <f>IFERROR(K27/H27,"-")</f>
    </nc>
  </rcc>
  <rcc rId="852" sId="1">
    <oc r="M28">
      <f>K28/H28</f>
    </oc>
    <nc r="M28">
      <f>IFERROR(K28/H28,"-")</f>
    </nc>
  </rcc>
  <rcc rId="853" sId="1">
    <oc r="M29">
      <f>K29/H29</f>
    </oc>
    <nc r="M29">
      <f>IFERROR(K29/H29,"-")</f>
    </nc>
  </rcc>
  <rcc rId="854" sId="1">
    <oc r="M30">
      <f>K30/H30</f>
    </oc>
    <nc r="M30">
      <f>IFERROR(K30/H30,"-")</f>
    </nc>
  </rcc>
  <rcc rId="855" sId="1">
    <oc r="M31">
      <f>K31/H31</f>
    </oc>
    <nc r="M31">
      <f>IFERROR(K31/H31,"-")</f>
    </nc>
  </rcc>
  <rcc rId="856" sId="1">
    <oc r="M32">
      <f>K32/H32</f>
    </oc>
    <nc r="M32">
      <f>IFERROR(K32/H32,"-")</f>
    </nc>
  </rcc>
  <rcc rId="857" sId="1">
    <oc r="M33">
      <f>K33/H33</f>
    </oc>
    <nc r="M33">
      <f>IFERROR(K33/H33,"-")</f>
    </nc>
  </rcc>
  <rcc rId="858" sId="1">
    <oc r="M34" t="inlineStr">
      <is>
        <t>-</t>
      </is>
    </oc>
    <nc r="M34">
      <f>IFERROR(K34/H34,"-")</f>
    </nc>
  </rcc>
  <rcc rId="859" sId="1">
    <oc r="M35">
      <f>K35/H35</f>
    </oc>
    <nc r="M35">
      <f>IFERROR(K35/H35,"-")</f>
    </nc>
  </rcc>
  <rcc rId="860" sId="1">
    <oc r="M36">
      <f>K36/H36</f>
    </oc>
    <nc r="M36">
      <f>IFERROR(K36/H36,"-")</f>
    </nc>
  </rcc>
  <rcc rId="861" sId="1">
    <oc r="M37">
      <f>K37/H37</f>
    </oc>
    <nc r="M37">
      <f>IFERROR(K37/H37,"-")</f>
    </nc>
  </rcc>
  <rcc rId="862" sId="1">
    <oc r="M38">
      <f>K38/H38</f>
    </oc>
    <nc r="M38">
      <f>IFERROR(K38/H38,"-")</f>
    </nc>
  </rcc>
  <rcc rId="863" sId="1">
    <oc r="M39">
      <f>K39/H39</f>
    </oc>
    <nc r="M39">
      <f>IFERROR(K39/H39,"-")</f>
    </nc>
  </rcc>
  <rcc rId="864" sId="1">
    <oc r="M40">
      <f>K40/H40</f>
    </oc>
    <nc r="M40">
      <f>IFERROR(K40/H40,"-")</f>
    </nc>
  </rcc>
  <rcc rId="865" sId="1">
    <oc r="M41">
      <f>K41/H41</f>
    </oc>
    <nc r="M41">
      <f>IFERROR(K41/H41,"-")</f>
    </nc>
  </rcc>
  <rcc rId="866" sId="1">
    <oc r="M42" t="inlineStr">
      <is>
        <t>-</t>
      </is>
    </oc>
    <nc r="M42">
      <f>IFERROR(K42/H42,"-")</f>
    </nc>
  </rcc>
  <rcc rId="867" sId="1">
    <oc r="M43">
      <f>K43/H43</f>
    </oc>
    <nc r="M43">
      <f>IFERROR(K43/H43,"-")</f>
    </nc>
  </rcc>
  <rcc rId="868" sId="1">
    <oc r="M44">
      <f>K44/H44</f>
    </oc>
    <nc r="M44">
      <f>IFERROR(K44/H44,"-")</f>
    </nc>
  </rcc>
  <rcc rId="869" sId="1">
    <oc r="M45" t="inlineStr">
      <is>
        <t>-</t>
      </is>
    </oc>
    <nc r="M45">
      <f>IFERROR(K45/H45,"-")</f>
    </nc>
  </rcc>
  <rcc rId="870" sId="1">
    <oc r="M46" t="inlineStr">
      <is>
        <t>-</t>
      </is>
    </oc>
    <nc r="M46">
      <f>IFERROR(K46/H46,"-")</f>
    </nc>
  </rcc>
  <rcc rId="871" sId="1">
    <oc r="M47">
      <f>K47/H47</f>
    </oc>
    <nc r="M47">
      <f>IFERROR(K47/H47,"-")</f>
    </nc>
  </rcc>
  <rcc rId="872" sId="1">
    <oc r="M48">
      <f>K44/H48</f>
    </oc>
    <nc r="M48">
      <f>IFERROR(K48/H48,"-")</f>
    </nc>
  </rcc>
  <rcc rId="873" sId="1" numFmtId="14">
    <oc r="M49">
      <v>0</v>
    </oc>
    <nc r="M49">
      <f>IFERROR(K49/H49,"-")</f>
    </nc>
  </rcc>
  <rcc rId="874" sId="1" numFmtId="14">
    <oc r="M50">
      <v>0</v>
    </oc>
    <nc r="M50">
      <f>IFERROR(K50/H50,"-")</f>
    </nc>
  </rcc>
  <rcc rId="875" sId="1" numFmtId="14">
    <oc r="M51">
      <v>0</v>
    </oc>
    <nc r="M51">
      <f>IFERROR(K51/H51,"-")</f>
    </nc>
  </rcc>
  <rcc rId="876" sId="1" numFmtId="14">
    <oc r="M52">
      <v>0</v>
    </oc>
    <nc r="M52">
      <f>IFERROR(K52/H52,"-")</f>
    </nc>
  </rcc>
  <rcc rId="877" sId="1" numFmtId="14">
    <oc r="M53">
      <v>0</v>
    </oc>
    <nc r="M53">
      <f>IFERROR(K53/H53,"-")</f>
    </nc>
  </rcc>
  <rcc rId="878" sId="1">
    <oc r="M54">
      <f>K54/H54</f>
    </oc>
    <nc r="M54">
      <f>IFERROR(K54/H54,"-")</f>
    </nc>
  </rcc>
  <rcc rId="879" sId="1">
    <oc r="M55">
      <f>K55/H55</f>
    </oc>
    <nc r="M55">
      <f>IFERROR(K55/H55,"-")</f>
    </nc>
  </rcc>
  <rcc rId="880" sId="1">
    <oc r="M56">
      <f>K56/H56</f>
    </oc>
    <nc r="M56">
      <f>IFERROR(K56/H56,"-")</f>
    </nc>
  </rcc>
  <rcc rId="881" sId="1">
    <oc r="M57">
      <f>K57/H57</f>
    </oc>
    <nc r="M57">
      <f>IFERROR(K57/H57,"-")</f>
    </nc>
  </rcc>
  <rcc rId="882" sId="1" numFmtId="14">
    <oc r="M58">
      <v>0</v>
    </oc>
    <nc r="M58">
      <f>IFERROR(K58/H58,"-")</f>
    </nc>
  </rcc>
  <rcc rId="883" sId="1">
    <oc r="M59">
      <f>K59/H59</f>
    </oc>
    <nc r="M59">
      <f>IFERROR(K59/H59,"-")</f>
    </nc>
  </rcc>
  <rcc rId="884" sId="1">
    <oc r="M60">
      <f>K60/H60</f>
    </oc>
    <nc r="M60">
      <f>IFERROR(K60/H60,"-")</f>
    </nc>
  </rcc>
  <rcc rId="885" sId="1">
    <oc r="M61">
      <f>K61/H61</f>
    </oc>
    <nc r="M61">
      <f>IFERROR(K61/H61,"-")</f>
    </nc>
  </rcc>
  <rcc rId="886" sId="1">
    <oc r="M62">
      <f>K62/H62</f>
    </oc>
    <nc r="M62">
      <f>IFERROR(K62/H62,"-")</f>
    </nc>
  </rcc>
  <rcc rId="887" sId="1">
    <oc r="M63">
      <f>K63/H63</f>
    </oc>
    <nc r="M63">
      <f>IFERROR(K63/H63,"-")</f>
    </nc>
  </rcc>
  <rcc rId="888" sId="1">
    <oc r="M64">
      <f>K64/H64</f>
    </oc>
    <nc r="M64">
      <f>IFERROR(K64/H64,"-")</f>
    </nc>
  </rcc>
  <rcc rId="889" sId="1">
    <oc r="M65">
      <f>K65/H65</f>
    </oc>
    <nc r="M65">
      <f>IFERROR(K65/H65,"-")</f>
    </nc>
  </rcc>
  <rcc rId="890" sId="1">
    <oc r="M66" t="inlineStr">
      <is>
        <t>-</t>
      </is>
    </oc>
    <nc r="M66">
      <f>IFERROR(K66/H66,"-")</f>
    </nc>
  </rcc>
  <rcc rId="891" sId="1" numFmtId="14">
    <oc r="M67">
      <v>0</v>
    </oc>
    <nc r="M67">
      <f>IFERROR(K67/H67,"-")</f>
    </nc>
  </rcc>
  <rcc rId="892" sId="1" numFmtId="14">
    <oc r="M68">
      <v>0</v>
    </oc>
    <nc r="M68">
      <f>IFERROR(K68/H68,"-")</f>
    </nc>
  </rcc>
  <rcc rId="893" sId="1" numFmtId="14">
    <oc r="M69">
      <v>0</v>
    </oc>
    <nc r="M69">
      <f>IFERROR(K69/H69,"-")</f>
    </nc>
  </rcc>
  <rcc rId="894" sId="1" numFmtId="14">
    <oc r="M70">
      <v>0</v>
    </oc>
    <nc r="M70">
      <f>IFERROR(K70/H70,"-")</f>
    </nc>
  </rcc>
  <rcc rId="895" sId="1">
    <oc r="M71">
      <f>K71/H71</f>
    </oc>
    <nc r="M71">
      <f>IFERROR(K71/H71,"-")</f>
    </nc>
  </rcc>
  <rcc rId="896" sId="1">
    <oc r="M72">
      <f>K72/H72</f>
    </oc>
    <nc r="M72">
      <f>IFERROR(K72/H72,"-")</f>
    </nc>
  </rcc>
  <rcc rId="897" sId="1">
    <oc r="M73">
      <f>K73/H73</f>
    </oc>
    <nc r="M73">
      <f>IFERROR(K73/H73,"-")</f>
    </nc>
  </rcc>
  <rcc rId="898" sId="1">
    <oc r="M74" t="inlineStr">
      <is>
        <t>-</t>
      </is>
    </oc>
    <nc r="M74">
      <f>IFERROR(K74/H74,"-")</f>
    </nc>
  </rcc>
  <rcc rId="899" sId="1">
    <oc r="M75" t="inlineStr">
      <is>
        <t>-</t>
      </is>
    </oc>
    <nc r="M75">
      <f>IFERROR(K75/H75,"-")</f>
    </nc>
  </rcc>
  <rcc rId="900" sId="1">
    <oc r="M76" t="inlineStr">
      <is>
        <t>-</t>
      </is>
    </oc>
    <nc r="M76">
      <f>IFERROR(K76/H76,"-")</f>
    </nc>
  </rcc>
  <rcc rId="901" sId="1">
    <oc r="M77" t="inlineStr">
      <is>
        <t>-</t>
      </is>
    </oc>
    <nc r="M77">
      <f>IFERROR(K77/H77,"-")</f>
    </nc>
  </rcc>
  <rcc rId="902" sId="1">
    <oc r="M78" t="inlineStr">
      <is>
        <t>-</t>
      </is>
    </oc>
    <nc r="M78">
      <f>IFERROR(K78/H78,"-")</f>
    </nc>
  </rcc>
  <rcc rId="903" sId="1">
    <oc r="M79">
      <f>K79/H79</f>
    </oc>
    <nc r="M79">
      <f>IFERROR(K79/H79,"-")</f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4" sId="1">
    <oc r="I9">
      <f>H9/H79</f>
    </oc>
    <nc r="I9">
      <f>IFERROR(H9/$H$79,"-")</f>
    </nc>
  </rcc>
  <rcc rId="905" sId="1">
    <oc r="I10">
      <f>H10/H79</f>
    </oc>
    <nc r="I10">
      <f>IFERROR(H10/$H$79,"-")</f>
    </nc>
  </rcc>
  <rcc rId="906" sId="1">
    <oc r="I11">
      <f>H11/H79</f>
    </oc>
    <nc r="I11">
      <f>IFERROR(H11/$H$79,"-")</f>
    </nc>
  </rcc>
  <rcc rId="907" sId="1">
    <oc r="I12" t="inlineStr">
      <is>
        <t>-</t>
      </is>
    </oc>
    <nc r="I12">
      <f>IFERROR(H12/$H$79,"-")</f>
    </nc>
  </rcc>
  <rcc rId="908" sId="1">
    <oc r="I13" t="inlineStr">
      <is>
        <t>-</t>
      </is>
    </oc>
    <nc r="I13">
      <f>IFERROR(H13/$H$79,"-")</f>
    </nc>
  </rcc>
  <rcc rId="909" sId="1">
    <oc r="I14" t="inlineStr">
      <is>
        <t>-</t>
      </is>
    </oc>
    <nc r="I14">
      <f>IFERROR(H14/$H$79,"-")</f>
    </nc>
  </rcc>
  <rcc rId="910" sId="1">
    <oc r="I15">
      <f>H15/H79</f>
    </oc>
    <nc r="I15">
      <f>IFERROR(H15/$H$79,"-")</f>
    </nc>
  </rcc>
  <rcc rId="911" sId="1">
    <oc r="I16" t="inlineStr">
      <is>
        <t>-</t>
      </is>
    </oc>
    <nc r="I16">
      <f>IFERROR(H16/$H$79,"-")</f>
    </nc>
  </rcc>
  <rcc rId="912" sId="1">
    <oc r="I17" t="inlineStr">
      <is>
        <t>-</t>
      </is>
    </oc>
    <nc r="I17">
      <f>IFERROR(H17/$H$79,"-")</f>
    </nc>
  </rcc>
  <rcc rId="913" sId="1">
    <oc r="I18" t="inlineStr">
      <is>
        <t>-</t>
      </is>
    </oc>
    <nc r="I18">
      <f>IFERROR(H18/$H$79,"-")</f>
    </nc>
  </rcc>
  <rcc rId="914" sId="1">
    <oc r="I19" t="inlineStr">
      <is>
        <t>-</t>
      </is>
    </oc>
    <nc r="I19">
      <f>IFERROR(H19/$H$79,"-")</f>
    </nc>
  </rcc>
  <rcc rId="915" sId="1">
    <oc r="I20">
      <f>H20/H83</f>
    </oc>
    <nc r="I20">
      <f>IFERROR(H20/$H$79,"-")</f>
    </nc>
  </rcc>
  <rcc rId="916" sId="1">
    <oc r="I21">
      <f>H21/H84</f>
    </oc>
    <nc r="I21">
      <f>IFERROR(H21/$H$79,"-")</f>
    </nc>
  </rcc>
  <rcc rId="917" sId="1">
    <oc r="I22">
      <f>H22/H85</f>
    </oc>
    <nc r="I22">
      <f>IFERROR(H22/$H$79,"-")</f>
    </nc>
  </rcc>
  <rcc rId="918" sId="1">
    <oc r="I23">
      <f>H23/H86</f>
    </oc>
    <nc r="I23">
      <f>IFERROR(H23/$H$79,"-")</f>
    </nc>
  </rcc>
  <rcc rId="919" sId="1">
    <oc r="I24">
      <f>H24/H87</f>
    </oc>
    <nc r="I24">
      <f>IFERROR(H24/$H$79,"-")</f>
    </nc>
  </rcc>
  <rcc rId="920" sId="1">
    <oc r="I25">
      <f>H25/H79</f>
    </oc>
    <nc r="I25">
      <f>IFERROR(H25/$H$79,"-")</f>
    </nc>
  </rcc>
  <rcc rId="921" sId="1">
    <oc r="I26">
      <f>H26/H79</f>
    </oc>
    <nc r="I26">
      <f>IFERROR(H26/$H$79,"-")</f>
    </nc>
  </rcc>
  <rcc rId="922" sId="1">
    <oc r="I27">
      <f>H27/H79</f>
    </oc>
    <nc r="I27">
      <f>IFERROR(H27/$H$79,"-")</f>
    </nc>
  </rcc>
  <rcc rId="923" sId="1">
    <oc r="I28">
      <f>H28/H79</f>
    </oc>
    <nc r="I28">
      <f>IFERROR(H28/$H$79,"-")</f>
    </nc>
  </rcc>
  <rcc rId="924" sId="1">
    <oc r="I29">
      <f>H29/H79</f>
    </oc>
    <nc r="I29">
      <f>IFERROR(H29/$H$79,"-")</f>
    </nc>
  </rcc>
  <rcc rId="925" sId="1">
    <oc r="I30">
      <f>H30/H79</f>
    </oc>
    <nc r="I30">
      <f>IFERROR(H30/$H$79,"-")</f>
    </nc>
  </rcc>
  <rcc rId="926" sId="1">
    <oc r="I31" t="inlineStr">
      <is>
        <t>-</t>
      </is>
    </oc>
    <nc r="I31">
      <f>IFERROR(H31/$H$79,"-")</f>
    </nc>
  </rcc>
  <rcc rId="927" sId="1">
    <oc r="I32" t="inlineStr">
      <is>
        <t>-</t>
      </is>
    </oc>
    <nc r="I32">
      <f>IFERROR(H32/$H$79,"-")</f>
    </nc>
  </rcc>
  <rcc rId="928" sId="1">
    <oc r="I33" t="inlineStr">
      <is>
        <t>-</t>
      </is>
    </oc>
    <nc r="I33">
      <f>IFERROR(H33/$H$79,"-")</f>
    </nc>
  </rcc>
  <rcc rId="929" sId="1">
    <oc r="I34" t="inlineStr">
      <is>
        <t>-</t>
      </is>
    </oc>
    <nc r="I34">
      <f>IFERROR(H34/$H$79,"-")</f>
    </nc>
  </rcc>
  <rcc rId="930" sId="1">
    <oc r="I35">
      <f>H35/H84</f>
    </oc>
    <nc r="I35">
      <f>IFERROR(H35/$H$79,"-")</f>
    </nc>
  </rcc>
  <rcc rId="931" sId="1">
    <oc r="I36">
      <f>H36/H79</f>
    </oc>
    <nc r="I36">
      <f>IFERROR(H36/$H$79,"-")</f>
    </nc>
  </rcc>
  <rcc rId="932" sId="1">
    <oc r="I37">
      <f>H37/H79</f>
    </oc>
    <nc r="I37">
      <f>IFERROR(H37/$H$79,"-")</f>
    </nc>
  </rcc>
  <rcc rId="933" sId="1">
    <oc r="I38">
      <f>H38/H79</f>
    </oc>
    <nc r="I38">
      <f>IFERROR(H38/$H$79,"-")</f>
    </nc>
  </rcc>
  <rcc rId="934" sId="1">
    <oc r="I39">
      <f>H39/H79</f>
    </oc>
    <nc r="I39">
      <f>IFERROR(H39/$H$79,"-")</f>
    </nc>
  </rcc>
  <rcc rId="935" sId="1">
    <oc r="I40">
      <f>H40/H79</f>
    </oc>
    <nc r="I40">
      <f>IFERROR(H40/$H$79,"-")</f>
    </nc>
  </rcc>
  <rcc rId="936" sId="1">
    <oc r="I41">
      <f>H41/H79</f>
    </oc>
    <nc r="I41">
      <f>IFERROR(H41/$H$79,"-")</f>
    </nc>
  </rcc>
  <rcc rId="937" sId="1">
    <oc r="I42">
      <f>H42/H79</f>
    </oc>
    <nc r="I42">
      <f>IFERROR(H42/$H$79,"-")</f>
    </nc>
  </rcc>
  <rcc rId="938" sId="1">
    <oc r="I43" t="inlineStr">
      <is>
        <t>-</t>
      </is>
    </oc>
    <nc r="I43">
      <f>IFERROR(H43/$H$79,"-")</f>
    </nc>
  </rcc>
  <rcc rId="939" sId="1">
    <oc r="I44">
      <f>H44/H79</f>
    </oc>
    <nc r="I44">
      <f>IFERROR(H44/$H$79,"-")</f>
    </nc>
  </rcc>
  <rcc rId="940" sId="1">
    <oc r="I45" t="inlineStr">
      <is>
        <t>-</t>
      </is>
    </oc>
    <nc r="I45">
      <f>IFERROR(H45/$H$79,"-")</f>
    </nc>
  </rcc>
  <rcc rId="941" sId="1">
    <oc r="I46" t="inlineStr">
      <is>
        <t>-</t>
      </is>
    </oc>
    <nc r="I46">
      <f>IFERROR(H46/$H$79,"-")</f>
    </nc>
  </rcc>
  <rcc rId="942" sId="1">
    <oc r="I47">
      <f>H47/H79</f>
    </oc>
    <nc r="I47">
      <f>IFERROR(H47/$H$79,"-")</f>
    </nc>
  </rcc>
  <rcc rId="943" sId="1">
    <oc r="I48">
      <f>H48/H79</f>
    </oc>
    <nc r="I48">
      <f>IFERROR(H48/$H$79,"-")</f>
    </nc>
  </rcc>
  <rcc rId="944" sId="1">
    <oc r="I49">
      <f>H49/H79</f>
    </oc>
    <nc r="I49">
      <f>IFERROR(H49/$H$79,"-")</f>
    </nc>
  </rcc>
  <rcc rId="945" sId="1">
    <oc r="I50" t="inlineStr">
      <is>
        <t>-</t>
      </is>
    </oc>
    <nc r="I50">
      <f>IFERROR(H50/$H$79,"-")</f>
    </nc>
  </rcc>
  <rcc rId="946" sId="1">
    <oc r="I51" t="inlineStr">
      <is>
        <t>-</t>
      </is>
    </oc>
    <nc r="I51">
      <f>IFERROR(H51/$H$79,"-")</f>
    </nc>
  </rcc>
  <rcc rId="947" sId="1">
    <oc r="I52">
      <f>H52/H79</f>
    </oc>
    <nc r="I52">
      <f>IFERROR(H52/$H$79,"-")</f>
    </nc>
  </rcc>
  <rcc rId="948" sId="1">
    <oc r="I53">
      <f>H53/H79</f>
    </oc>
    <nc r="I53">
      <f>IFERROR(H53/$H$79,"-")</f>
    </nc>
  </rcc>
  <rcc rId="949" sId="1">
    <oc r="I54">
      <f>H54/H79</f>
    </oc>
    <nc r="I54">
      <f>IFERROR(H54/$H$79,"-")</f>
    </nc>
  </rcc>
  <rcc rId="950" sId="1">
    <oc r="I55">
      <f>H55/H79</f>
    </oc>
    <nc r="I55">
      <f>IFERROR(H55/$H$79,"-")</f>
    </nc>
  </rcc>
  <rcc rId="951" sId="1">
    <oc r="I56">
      <f>H56/H79</f>
    </oc>
    <nc r="I56">
      <f>IFERROR(H56/$H$79,"-")</f>
    </nc>
  </rcc>
  <rcc rId="952" sId="1">
    <oc r="I57">
      <f>H57/H79</f>
    </oc>
    <nc r="I57">
      <f>IFERROR(H57/$H$79,"-")</f>
    </nc>
  </rcc>
  <rcc rId="953" sId="1">
    <oc r="I58">
      <f>H58/H79</f>
    </oc>
    <nc r="I58">
      <f>IFERROR(H58/$H$79,"-")</f>
    </nc>
  </rcc>
  <rcc rId="954" sId="1">
    <oc r="I59">
      <f>H59/H79</f>
    </oc>
    <nc r="I59">
      <f>IFERROR(H59/$H$79,"-")</f>
    </nc>
  </rcc>
  <rcc rId="955" sId="1">
    <oc r="I60">
      <f>H60/H79</f>
    </oc>
    <nc r="I60">
      <f>IFERROR(H60/$H$79,"-")</f>
    </nc>
  </rcc>
  <rcc rId="956" sId="1">
    <oc r="I61">
      <f>H61/H79</f>
    </oc>
    <nc r="I61">
      <f>IFERROR(H61/$H$79,"-")</f>
    </nc>
  </rcc>
  <rcc rId="957" sId="1">
    <oc r="I62">
      <f>H62/H79</f>
    </oc>
    <nc r="I62">
      <f>IFERROR(H62/$H$79,"-")</f>
    </nc>
  </rcc>
  <rcc rId="958" sId="1">
    <oc r="I63">
      <f>H63/H79</f>
    </oc>
    <nc r="I63">
      <f>IFERROR(H63/$H$79,"-")</f>
    </nc>
  </rcc>
  <rcc rId="959" sId="1">
    <oc r="I64">
      <f>H64/H79</f>
    </oc>
    <nc r="I64">
      <f>IFERROR(H64/$H$79,"-")</f>
    </nc>
  </rcc>
  <rcc rId="960" sId="1">
    <oc r="I65">
      <f>H65/H79</f>
    </oc>
    <nc r="I65">
      <f>IFERROR(H65/$H$79,"-")</f>
    </nc>
  </rcc>
  <rcc rId="961" sId="1">
    <oc r="I66">
      <f>H66/H79</f>
    </oc>
    <nc r="I66">
      <f>IFERROR(H66/$H$79,"-")</f>
    </nc>
  </rcc>
  <rcc rId="962" sId="1">
    <oc r="I67">
      <f>H67/H79</f>
    </oc>
    <nc r="I67">
      <f>IFERROR(H67/$H$79,"-")</f>
    </nc>
  </rcc>
  <rcc rId="963" sId="1">
    <oc r="I68" t="inlineStr">
      <is>
        <t>-</t>
      </is>
    </oc>
    <nc r="I68">
      <f>IFERROR(H68/$H$79,"-")</f>
    </nc>
  </rcc>
  <rcc rId="964" sId="1">
    <oc r="I69">
      <f>H69/H79</f>
    </oc>
    <nc r="I69">
      <f>IFERROR(H69/$H$79,"-")</f>
    </nc>
  </rcc>
  <rcc rId="965" sId="1">
    <oc r="I70" t="inlineStr">
      <is>
        <t>-</t>
      </is>
    </oc>
    <nc r="I70">
      <f>IFERROR(H70/$H$79,"-")</f>
    </nc>
  </rcc>
  <rcc rId="966" sId="1">
    <oc r="I71">
      <f>H71/H79</f>
    </oc>
    <nc r="I71">
      <f>IFERROR(H71/$H$79,"-")</f>
    </nc>
  </rcc>
  <rcc rId="967" sId="1">
    <oc r="I72">
      <f>H72/H79</f>
    </oc>
    <nc r="I72">
      <f>IFERROR(H72/$H$79,"-")</f>
    </nc>
  </rcc>
  <rcc rId="968" sId="1">
    <oc r="I73">
      <f>H73/H79</f>
    </oc>
    <nc r="I73">
      <f>IFERROR(H73/$H$79,"-")</f>
    </nc>
  </rcc>
  <rcc rId="969" sId="1">
    <oc r="I74">
      <f>H74/H79</f>
    </oc>
    <nc r="I74">
      <f>IFERROR(H74/$H$79,"-")</f>
    </nc>
  </rcc>
  <rcc rId="970" sId="1">
    <oc r="I75">
      <f>H75/H79</f>
    </oc>
    <nc r="I75">
      <f>IFERROR(H75/$H$79,"-")</f>
    </nc>
  </rcc>
  <rcc rId="971" sId="1">
    <oc r="I76">
      <f>H76/H79</f>
    </oc>
    <nc r="I76">
      <f>IFERROR(H76/$H$79,"-")</f>
    </nc>
  </rcc>
  <rcc rId="972" sId="1">
    <oc r="I77">
      <f>H77/H79</f>
    </oc>
    <nc r="I77">
      <f>IFERROR(H77/$H$79,"-")</f>
    </nc>
  </rcc>
  <rcc rId="973" sId="1">
    <oc r="I78">
      <f>H78/H79</f>
    </oc>
    <nc r="I78">
      <f>IFERROR(H78/$H$79,"-")</f>
    </nc>
  </rcc>
  <rcc rId="974" sId="1" numFmtId="14">
    <oc r="I79">
      <v>1</v>
    </oc>
    <nc r="I79">
      <f>IFERROR(H79/$H$79,"-")</f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5" sId="1">
    <oc r="J9">
      <f>H9/D9</f>
    </oc>
    <nc r="J9">
      <f>IFERROR(H9/D9,"-")</f>
    </nc>
  </rcc>
  <rcc rId="976" sId="1">
    <oc r="J10">
      <f>H10/D10</f>
    </oc>
    <nc r="J10">
      <f>IFERROR(H10/D10,"-")</f>
    </nc>
  </rcc>
  <rcc rId="977" sId="1">
    <oc r="J11">
      <f>H11/D11</f>
    </oc>
    <nc r="J11">
      <f>IFERROR(H11/D11,"-")</f>
    </nc>
  </rcc>
  <rcc rId="978" sId="1">
    <oc r="J12">
      <f>H12/D12</f>
    </oc>
    <nc r="J12">
      <f>IFERROR(H12/D12,"-")</f>
    </nc>
  </rcc>
  <rcc rId="979" sId="1">
    <oc r="J13">
      <f>H13/D13</f>
    </oc>
    <nc r="J13">
      <f>IFERROR(H13/D13,"-")</f>
    </nc>
  </rcc>
  <rcc rId="980" sId="1">
    <oc r="J14" t="inlineStr">
      <is>
        <t>-</t>
      </is>
    </oc>
    <nc r="J14">
      <f>IFERROR(H14/D14,"-")</f>
    </nc>
  </rcc>
  <rcc rId="981" sId="1">
    <oc r="J15">
      <f>H15/D15</f>
    </oc>
    <nc r="J15">
      <f>IFERROR(H15/D15,"-")</f>
    </nc>
  </rcc>
  <rcc rId="982" sId="1">
    <oc r="J16">
      <f>H16/D16</f>
    </oc>
    <nc r="J16">
      <f>IFERROR(H16/D16,"-")</f>
    </nc>
  </rcc>
  <rcc rId="983" sId="1">
    <oc r="J17">
      <f>H17/D17</f>
    </oc>
    <nc r="J17">
      <f>IFERROR(H17/D17,"-")</f>
    </nc>
  </rcc>
  <rcc rId="984" sId="1">
    <oc r="J18">
      <f>H18/D18</f>
    </oc>
    <nc r="J18">
      <f>IFERROR(H18/D18,"-")</f>
    </nc>
  </rcc>
  <rcc rId="985" sId="1">
    <oc r="J19">
      <f>H19/D19</f>
    </oc>
    <nc r="J19">
      <f>IFERROR(H19/D19,"-")</f>
    </nc>
  </rcc>
  <rcc rId="986" sId="1">
    <oc r="J20">
      <f>H20/D20</f>
    </oc>
    <nc r="J20">
      <f>IFERROR(H20/D20,"-")</f>
    </nc>
  </rcc>
  <rcc rId="987" sId="1">
    <oc r="J21" t="inlineStr">
      <is>
        <t>-</t>
      </is>
    </oc>
    <nc r="J21">
      <f>IFERROR(H21/D21,"-")</f>
    </nc>
  </rcc>
  <rcc rId="988" sId="1">
    <oc r="J22" t="inlineStr">
      <is>
        <t>-</t>
      </is>
    </oc>
    <nc r="J22">
      <f>IFERROR(H22/D22,"-")</f>
    </nc>
  </rcc>
  <rcc rId="989" sId="1">
    <oc r="J23" t="inlineStr">
      <is>
        <t>-</t>
      </is>
    </oc>
    <nc r="J23">
      <f>IFERROR(H23/D23,"-")</f>
    </nc>
  </rcc>
  <rcc rId="990" sId="1">
    <oc r="J24" t="inlineStr">
      <is>
        <t>-</t>
      </is>
    </oc>
    <nc r="J24">
      <f>IFERROR(H24/D24,"-")</f>
    </nc>
  </rcc>
  <rcc rId="991" sId="1">
    <oc r="J25">
      <f>H25/D25</f>
    </oc>
    <nc r="J25">
      <f>IFERROR(H25/D25,"-")</f>
    </nc>
  </rcc>
  <rcc rId="992" sId="1">
    <oc r="J26">
      <f>H26/D26</f>
    </oc>
    <nc r="J26">
      <f>IFERROR(H26/D26,"-")</f>
    </nc>
  </rcc>
  <rcc rId="993" sId="1">
    <oc r="J27">
      <f>H27/D27</f>
    </oc>
    <nc r="J27">
      <f>IFERROR(H27/D27,"-")</f>
    </nc>
  </rcc>
  <rcc rId="994" sId="1">
    <oc r="J28">
      <f>H28/D28</f>
    </oc>
    <nc r="J28">
      <f>IFERROR(H28/D28,"-")</f>
    </nc>
  </rcc>
  <rcc rId="995" sId="1">
    <oc r="J29">
      <f>H29/D29</f>
    </oc>
    <nc r="J29">
      <f>IFERROR(H29/D29,"-")</f>
    </nc>
  </rcc>
  <rcc rId="996" sId="1">
    <oc r="J30">
      <f>H30/D30</f>
    </oc>
    <nc r="J30">
      <f>IFERROR(H30/D30,"-")</f>
    </nc>
  </rcc>
  <rcc rId="997" sId="1">
    <oc r="J31">
      <f>H31/D31</f>
    </oc>
    <nc r="J31">
      <f>IFERROR(H31/D31,"-")</f>
    </nc>
  </rcc>
  <rcc rId="998" sId="1">
    <oc r="J32">
      <f>H32/D32</f>
    </oc>
    <nc r="J32">
      <f>IFERROR(H32/D32,"-")</f>
    </nc>
  </rcc>
  <rcc rId="999" sId="1">
    <oc r="J33">
      <f>H33/D33</f>
    </oc>
    <nc r="J33">
      <f>IFERROR(H33/D33,"-")</f>
    </nc>
  </rcc>
  <rcc rId="1000" sId="1">
    <oc r="J34" t="inlineStr">
      <is>
        <t>-</t>
      </is>
    </oc>
    <nc r="J34">
      <f>IFERROR(H34/D34,"-")</f>
    </nc>
  </rcc>
  <rcc rId="1001" sId="1">
    <oc r="J35">
      <f>H35/D35</f>
    </oc>
    <nc r="J35">
      <f>IFERROR(H35/D35,"-")</f>
    </nc>
  </rcc>
  <rcc rId="1002" sId="1">
    <oc r="J36">
      <f>H36/D36</f>
    </oc>
    <nc r="J36">
      <f>IFERROR(H36/D36,"-")</f>
    </nc>
  </rcc>
  <rcc rId="1003" sId="1">
    <oc r="J37">
      <f>H37/D37</f>
    </oc>
    <nc r="J37">
      <f>IFERROR(H37/D37,"-")</f>
    </nc>
  </rcc>
  <rcc rId="1004" sId="1">
    <oc r="J38">
      <f>H38/D38</f>
    </oc>
    <nc r="J38">
      <f>IFERROR(H38/D38,"-")</f>
    </nc>
  </rcc>
  <rcc rId="1005" sId="1">
    <oc r="J39">
      <f>H39/D39</f>
    </oc>
    <nc r="J39">
      <f>IFERROR(H39/D39,"-")</f>
    </nc>
  </rcc>
  <rcc rId="1006" sId="1">
    <oc r="J40">
      <f>H40/D40</f>
    </oc>
    <nc r="J40">
      <f>IFERROR(H40/D40,"-")</f>
    </nc>
  </rcc>
  <rcc rId="1007" sId="1">
    <oc r="J41">
      <f>H41/D41</f>
    </oc>
    <nc r="J41">
      <f>IFERROR(H41/D41,"-")</f>
    </nc>
  </rcc>
  <rcc rId="1008" sId="1">
    <oc r="J42" t="inlineStr">
      <is>
        <t>-</t>
      </is>
    </oc>
    <nc r="J42">
      <f>IFERROR(H42/D42,"-")</f>
    </nc>
  </rcc>
  <rcc rId="1009" sId="1">
    <oc r="J43">
      <f>H43/D43</f>
    </oc>
    <nc r="J43">
      <f>IFERROR(H43/D43,"-")</f>
    </nc>
  </rcc>
  <rcc rId="1010" sId="1">
    <oc r="J44">
      <f>H44/D44</f>
    </oc>
    <nc r="J44">
      <f>IFERROR(H44/D44,"-")</f>
    </nc>
  </rcc>
  <rcc rId="1011" sId="1">
    <oc r="J45" t="inlineStr">
      <is>
        <t>-</t>
      </is>
    </oc>
    <nc r="J45">
      <f>IFERROR(H45/D45,"-")</f>
    </nc>
  </rcc>
  <rcc rId="1012" sId="1">
    <oc r="J46" t="inlineStr">
      <is>
        <t>-</t>
      </is>
    </oc>
    <nc r="J46">
      <f>IFERROR(H46/D46,"-")</f>
    </nc>
  </rcc>
  <rcc rId="1013" sId="1">
    <oc r="J47">
      <f>H47/D47</f>
    </oc>
    <nc r="J47">
      <f>IFERROR(H47/D47,"-")</f>
    </nc>
  </rcc>
  <rcc rId="1014" sId="1">
    <oc r="J48">
      <f>H48/D48</f>
    </oc>
    <nc r="J48">
      <f>IFERROR(H48/D48,"-")</f>
    </nc>
  </rcc>
  <rcc rId="1015" sId="1">
    <oc r="J49" t="inlineStr">
      <is>
        <t>-</t>
      </is>
    </oc>
    <nc r="J49">
      <f>IFERROR(H49/D49,"-")</f>
    </nc>
  </rcc>
  <rcc rId="1016" sId="1">
    <oc r="J50" t="inlineStr">
      <is>
        <t>-</t>
      </is>
    </oc>
    <nc r="J50">
      <f>IFERROR(H50/D50,"-")</f>
    </nc>
  </rcc>
  <rcc rId="1017" sId="1">
    <oc r="J51" t="inlineStr">
      <is>
        <t>-</t>
      </is>
    </oc>
    <nc r="J51">
      <f>IFERROR(H51/D51,"-")</f>
    </nc>
  </rcc>
  <rcc rId="1018" sId="1">
    <oc r="J52" t="inlineStr">
      <is>
        <t>-</t>
      </is>
    </oc>
    <nc r="J52">
      <f>IFERROR(H52/D52,"-")</f>
    </nc>
  </rcc>
  <rcc rId="1019" sId="1">
    <oc r="J53" t="inlineStr">
      <is>
        <t>-</t>
      </is>
    </oc>
    <nc r="J53">
      <f>IFERROR(H53/D53,"-")</f>
    </nc>
  </rcc>
  <rcc rId="1020" sId="1">
    <oc r="J54">
      <f>H54/D54</f>
    </oc>
    <nc r="J54">
      <f>IFERROR(H54/D54,"-")</f>
    </nc>
  </rcc>
  <rcc rId="1021" sId="1">
    <oc r="J55">
      <f>H55/D55</f>
    </oc>
    <nc r="J55">
      <f>IFERROR(H55/D55,"-")</f>
    </nc>
  </rcc>
  <rcc rId="1022" sId="1">
    <oc r="J56">
      <f>H56/D56</f>
    </oc>
    <nc r="J56">
      <f>IFERROR(H56/D56,"-")</f>
    </nc>
  </rcc>
  <rcc rId="1023" sId="1">
    <oc r="J57">
      <f>H57/D57</f>
    </oc>
    <nc r="J57">
      <f>IFERROR(H57/D57,"-")</f>
    </nc>
  </rcc>
  <rcc rId="1024" sId="1">
    <oc r="J58">
      <f>H58/D58</f>
    </oc>
    <nc r="J58">
      <f>IFERROR(H58/D58,"-")</f>
    </nc>
  </rcc>
  <rcc rId="1025" sId="1">
    <oc r="J59">
      <f>H59/D59</f>
    </oc>
    <nc r="J59">
      <f>IFERROR(H59/D59,"-")</f>
    </nc>
  </rcc>
  <rcc rId="1026" sId="1">
    <oc r="J60">
      <f>H60/D60</f>
    </oc>
    <nc r="J60">
      <f>IFERROR(H60/D60,"-")</f>
    </nc>
  </rcc>
  <rcc rId="1027" sId="1">
    <oc r="J61">
      <f>H61/D61</f>
    </oc>
    <nc r="J61">
      <f>IFERROR(H61/D61,"-")</f>
    </nc>
  </rcc>
  <rcc rId="1028" sId="1">
    <oc r="J62">
      <f>H62/D62</f>
    </oc>
    <nc r="J62">
      <f>IFERROR(H62/D62,"-")</f>
    </nc>
  </rcc>
  <rcc rId="1029" sId="1">
    <oc r="J63">
      <f>H63/D63</f>
    </oc>
    <nc r="J63">
      <f>IFERROR(H63/D63,"-")</f>
    </nc>
  </rcc>
  <rcc rId="1030" sId="1">
    <oc r="J64">
      <f>H64/D64</f>
    </oc>
    <nc r="J64">
      <f>IFERROR(H64/D64,"-")</f>
    </nc>
  </rcc>
  <rcc rId="1031" sId="1">
    <oc r="J65">
      <f>H65/D65</f>
    </oc>
    <nc r="J65">
      <f>IFERROR(H65/D65,"-")</f>
    </nc>
  </rcc>
  <rcc rId="1032" sId="1">
    <oc r="J66" t="inlineStr">
      <is>
        <t>-</t>
      </is>
    </oc>
    <nc r="J66">
      <f>IFERROR(H66/D66,"-")</f>
    </nc>
  </rcc>
  <rcc rId="1033" sId="1">
    <oc r="J67">
      <f>H67/D67</f>
    </oc>
    <nc r="J67">
      <f>IFERROR(H67/D67,"-")</f>
    </nc>
  </rcc>
  <rcc rId="1034" sId="1">
    <oc r="J68" t="inlineStr">
      <is>
        <t>-</t>
      </is>
    </oc>
    <nc r="J68">
      <f>IFERROR(H68/D68,"-")</f>
    </nc>
  </rcc>
  <rcc rId="1035" sId="1">
    <oc r="J69">
      <f>H69/D69</f>
    </oc>
    <nc r="J69">
      <f>IFERROR(H69/D69,"-")</f>
    </nc>
  </rcc>
  <rcc rId="1036" sId="1">
    <oc r="J70" t="inlineStr">
      <is>
        <t>-</t>
      </is>
    </oc>
    <nc r="J70">
      <f>IFERROR(H70/D70,"-")</f>
    </nc>
  </rcc>
  <rcc rId="1037" sId="1">
    <oc r="J71">
      <f>H71/D71</f>
    </oc>
    <nc r="J71">
      <f>IFERROR(H71/D71,"-")</f>
    </nc>
  </rcc>
  <rcc rId="1038" sId="1">
    <oc r="J72">
      <f>H72/D72</f>
    </oc>
    <nc r="J72">
      <f>IFERROR(H72/D72,"-")</f>
    </nc>
  </rcc>
  <rcc rId="1039" sId="1">
    <oc r="J73">
      <f>H73/D73</f>
    </oc>
    <nc r="J73">
      <f>IFERROR(H73/D73,"-")</f>
    </nc>
  </rcc>
  <rcc rId="1040" sId="1">
    <oc r="J74">
      <f>H74/D74</f>
    </oc>
    <nc r="J74">
      <f>IFERROR(H74/D74,"-")</f>
    </nc>
  </rcc>
  <rcc rId="1041" sId="1">
    <oc r="J75" t="inlineStr">
      <is>
        <t>-</t>
      </is>
    </oc>
    <nc r="J75">
      <f>IFERROR(H75/D75,"-")</f>
    </nc>
  </rcc>
  <rcc rId="1042" sId="1">
    <oc r="J76" t="inlineStr">
      <is>
        <t>-</t>
      </is>
    </oc>
    <nc r="J76">
      <f>IFERROR(H76/D76,"-")</f>
    </nc>
  </rcc>
  <rcc rId="1043" sId="1">
    <oc r="J77" t="inlineStr">
      <is>
        <t>-</t>
      </is>
    </oc>
    <nc r="J77">
      <f>IFERROR(H77/D77,"-")</f>
    </nc>
  </rcc>
  <rcc rId="1044" sId="1">
    <oc r="J78" t="inlineStr">
      <is>
        <t>-</t>
      </is>
    </oc>
    <nc r="J78">
      <f>IFERROR(H78/D78,"-")</f>
    </nc>
  </rcc>
  <rcc rId="1045" sId="1">
    <oc r="J79">
      <f>H79/D79</f>
    </oc>
    <nc r="J79">
      <f>IFERROR(H79/D79,"-")</f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6" sId="2">
    <oc r="C7" t="inlineStr">
      <is>
        <t>Факт на 01.04.2024</t>
      </is>
    </oc>
    <nc r="C7" t="inlineStr">
      <is>
        <t>Факт на 01.07.2024</t>
      </is>
    </nc>
  </rcc>
  <rcc rId="1047" sId="2">
    <oc r="K7" t="inlineStr">
      <is>
        <t xml:space="preserve"> Факт на 01.04.2025</t>
      </is>
    </oc>
    <nc r="K7" t="inlineStr">
      <is>
        <t xml:space="preserve"> Факт на 01.07.2025</t>
      </is>
    </nc>
  </rcc>
  <rcc rId="1048" sId="2">
    <oc r="O7" t="inlineStr">
      <is>
        <t xml:space="preserve">темп роста к 01.04.2024 г </t>
      </is>
    </oc>
    <nc r="O7" t="inlineStr">
      <is>
        <t xml:space="preserve">темп роста к 01.07.2024 г </t>
      </is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9" sId="2">
    <oc r="C9">
      <f>C10+C54</f>
    </oc>
    <nc r="C9">
      <f>VLOOKUP(B9,'X:\_ДЛЯ ОБМЕНА!!!\01. БЮД\Размещение на сайте\Аналитические отчеты\2024\[ГП на 01.07.2024.xlsx]Консолид на 01.07.2024г '!$B$9:$E$76,4,0)</f>
    </nc>
  </rcc>
  <rcc rId="1050" sId="2" numFmtId="4">
    <oc r="C11">
      <v>696281.35950999998</v>
    </oc>
    <nc r="C11">
      <f>VLOOKUP(B11,'X:\_ДЛЯ ОБМЕНА!!!\01. БЮД\Размещение на сайте\Аналитические отчеты\2024\[ГП на 01.07.2024.xlsx]Консолид на 01.07.2024г '!$B$9:$E$76,4,0)</f>
    </nc>
  </rcc>
  <rcc rId="1051" sId="2" numFmtId="4">
    <oc r="C12">
      <v>685863.25455999991</v>
    </oc>
    <nc r="C12">
      <f>VLOOKUP(B12,'X:\_ДЛЯ ОБМЕНА!!!\01. БЮД\Размещение на сайте\Аналитические отчеты\2024\[ГП на 01.07.2024.xlsx]Консолид на 01.07.2024г '!$B$9:$E$76,4,0)</f>
    </nc>
  </rcc>
  <rcc rId="1052" sId="2" numFmtId="4">
    <oc r="C13">
      <v>685632.39055999997</v>
    </oc>
    <nc r="C13">
      <f>VLOOKUP(B13,'X:\_ДЛЯ ОБМЕНА!!!\01. БЮД\Размещение на сайте\Аналитические отчеты\2024\[ГП на 01.07.2024.xlsx]Консолид на 01.07.2024г '!$B$9:$E$76,4,0)</f>
    </nc>
  </rcc>
  <rcc rId="1053" sId="2" numFmtId="4">
    <oc r="C14">
      <v>230.864</v>
    </oc>
    <nc r="C14">
      <f>VLOOKUP(B14,'X:\_ДЛЯ ОБМЕНА!!!\01. БЮД\Размещение на сайте\Аналитические отчеты\2024\[ГП на 01.07.2024.xlsx]Консолид на 01.07.2024г '!$B$9:$E$76,4,0)</f>
    </nc>
  </rcc>
  <rcc rId="1054" sId="2" numFmtId="4">
    <oc r="C15">
      <v>1611717.74615</v>
    </oc>
    <nc r="C15">
      <f>VLOOKUP(B15,'X:\_ДЛЯ ОБМЕНА!!!\01. БЮД\Размещение на сайте\Аналитические отчеты\2024\[ГП на 01.07.2024.xlsx]Консолид на 01.07.2024г '!$B$9:$E$76,4,0)</f>
    </nc>
  </rcc>
  <rcc rId="1055" sId="2" numFmtId="4">
    <oc r="C16">
      <v>1485335.36662</v>
    </oc>
    <nc r="C16">
      <f>VLOOKUP(B16,'X:\_ДЛЯ ОБМЕНА!!!\01. БЮД\Размещение на сайте\Аналитические отчеты\2024\[ГП на 01.07.2024.xlsx]Консолид на 01.07.2024г '!$B$9:$E$76,4,0)</f>
    </nc>
  </rcc>
  <rcc rId="1056" sId="2" numFmtId="4">
    <oc r="C17">
      <v>367.69915000000003</v>
    </oc>
    <nc r="C17">
      <f>VLOOKUP(B17,'X:\_ДЛЯ ОБМЕНА!!!\01. БЮД\Размещение на сайте\Аналитические отчеты\2024\[ГП на 01.07.2024.xlsx]Консолид на 01.07.2024г '!$B$9:$E$76,4,0)</f>
    </nc>
  </rcc>
  <rcc rId="1057" sId="2" numFmtId="4">
    <oc r="C18">
      <v>37177.25114</v>
    </oc>
    <nc r="C18">
      <f>VLOOKUP(B18,'X:\_ДЛЯ ОБМЕНА!!!\01. БЮД\Размещение на сайте\Аналитические отчеты\2024\[ГП на 01.07.2024.xlsx]Консолид на 01.07.2024г '!$B$9:$E$76,4,0)</f>
    </nc>
  </rcc>
  <rcc rId="1058" sId="2" numFmtId="4">
    <oc r="C19">
      <v>52422.663799999995</v>
    </oc>
    <nc r="C19">
      <f>VLOOKUP(B19,'X:\_ДЛЯ ОБМЕНА!!!\01. БЮД\Размещение на сайте\Аналитические отчеты\2024\[ГП на 01.07.2024.xlsx]Консолид на 01.07.2024г '!$B$9:$E$76,4,0)</f>
    </nc>
  </rcc>
  <rcc rId="1059" sId="2" numFmtId="4">
    <oc r="C21">
      <v>328.74137999999999</v>
    </oc>
    <nc r="C21">
      <f>VLOOKUP(B21,'X:\_ДЛЯ ОБМЕНА!!!\01. БЮД\Размещение на сайте\Аналитические отчеты\2024\[ГП на 01.07.2024.xlsx]Консолид на 01.07.2024г '!$B$9:$E$76,4,0)</f>
    </nc>
  </rcc>
  <rcc rId="1060" sId="2" numFmtId="4">
    <oc r="C25">
      <v>1054202.5497300001</v>
    </oc>
    <nc r="C25">
      <f>VLOOKUP(B25,'X:\_ДЛЯ ОБМЕНА!!!\01. БЮД\Размещение на сайте\Аналитические отчеты\2024\[ГП на 01.07.2024.xlsx]Консолид на 01.07.2024г '!$B$9:$E$76,4,0)</f>
    </nc>
  </rcc>
  <rcc rId="1061" sId="2">
    <oc r="C27">
      <f>C26-C28</f>
    </oc>
    <nc r="C27">
      <f>VLOOKUP(B27,'X:\_ДЛЯ ОБМЕНА!!!\01. БЮД\Размещение на сайте\Аналитические отчеты\2024\[ГП на 01.07.2024.xlsx]Консолид на 01.07.2024г '!$B$9:$E$76,4,0)</f>
    </nc>
  </rcc>
  <rcc rId="1062" sId="2" numFmtId="4">
    <oc r="C28">
      <v>839773.85103000014</v>
    </oc>
    <nc r="C28">
      <f>VLOOKUP(B28,'X:\_ДЛЯ ОБМЕНА!!!\01. БЮД\Размещение на сайте\Аналитические отчеты\2024\[ГП на 01.07.2024.xlsx]Консолид на 01.07.2024г '!$B$9:$E$76,4,0)</f>
    </nc>
  </rcc>
  <rcc rId="1063" sId="2" numFmtId="4">
    <oc r="C29">
      <v>416678.37310000003</v>
    </oc>
    <nc r="C29">
      <f>VLOOKUP(B29,'X:\_ДЛЯ ОБМЕНА!!!\01. БЮД\Размещение на сайте\Аналитические отчеты\2024\[ГП на 01.07.2024.xlsx]Консолид на 01.07.2024г '!$B$9:$E$76,4,0)</f>
    </nc>
  </rcc>
  <rcc rId="1064" sId="2" numFmtId="4">
    <oc r="C30">
      <v>296180.33976999996</v>
    </oc>
    <nc r="C30">
      <f>VLOOKUP(B30,'X:\_ДЛЯ ОБМЕНА!!!\01. БЮД\Размещение на сайте\Аналитические отчеты\2024\[ГП на 01.07.2024.xlsx]Консолид на 01.07.2024г '!$B$9:$E$76,4,0)</f>
    </nc>
  </rcc>
  <rcc rId="1065" sId="2" numFmtId="4">
    <oc r="C35">
      <v>24456.984670000002</v>
    </oc>
    <nc r="C35">
      <f>VLOOKUP(B35,'X:\_ДЛЯ ОБМЕНА!!!\01. БЮД\Размещение на сайте\Аналитические отчеты\2024\[ГП на 01.07.2024.xlsx]Консолид на 01.07.2024г '!$B$9:$E$76,4,0)</f>
    </nc>
  </rcc>
  <rcc rId="1066" sId="2" numFmtId="4">
    <oc r="C36">
      <v>673693.12778999994</v>
    </oc>
    <nc r="C36">
      <f>VLOOKUP(B36,'X:\_ДЛЯ ОБМЕНА!!!\01. БЮД\Размещение на сайте\Аналитические отчеты\2024\[ГП на 01.07.2024.xlsx]Консолид на 01.07.2024г '!$B$9:$E$76,4,0)</f>
    </nc>
  </rcc>
  <rcc rId="1067" sId="2" numFmtId="4">
    <oc r="C37">
      <v>464447.40952999995</v>
    </oc>
    <nc r="C37">
      <f>VLOOKUP(B37,'X:\_ДЛЯ ОБМЕНА!!!\01. БЮД\Размещение на сайте\Аналитические отчеты\2024\[ГП на 01.07.2024.xlsx]Консолид на 01.07.2024г '!$B$9:$E$76,4,0)</f>
    </nc>
  </rcc>
  <rcc rId="1068" sId="2" numFmtId="4">
    <oc r="C38">
      <v>95137.065260000003</v>
    </oc>
    <nc r="C38">
      <f>VLOOKUP(B38,'X:\_ДЛЯ ОБМЕНА!!!\01. БЮД\Размещение на сайте\Аналитические отчеты\2024\[ГП на 01.07.2024.xlsx]Консолид на 01.07.2024г '!$B$9:$E$76,4,0)</f>
    </nc>
  </rcc>
  <rcc rId="1069" sId="2" numFmtId="4">
    <oc r="C39">
      <v>1512</v>
    </oc>
    <nc r="C39">
      <f>VLOOKUP(B39,'X:\_ДЛЯ ОБМЕНА!!!\01. БЮД\Размещение на сайте\Аналитические отчеты\2024\[ГП на 01.07.2024.xlsx]Консолид на 01.07.2024г '!$B$9:$E$76,4,0)</f>
    </nc>
  </rcc>
  <rcc rId="1070" sId="2" numFmtId="4">
    <oc r="C40">
      <v>6172.8901100000003</v>
    </oc>
    <nc r="C40">
      <f>VLOOKUP(B40,'X:\_ДЛЯ ОБМЕНА!!!\01. БЮД\Размещение на сайте\Аналитические отчеты\2024\[ГП на 01.07.2024.xlsx]Консолид на 01.07.2024г '!$B$9:$E$76,4,0)</f>
    </nc>
  </rcc>
  <rcc rId="1071" sId="2" numFmtId="4">
    <oc r="C41">
      <v>6159.5901100000001</v>
    </oc>
    <nc r="C41">
      <f>VLOOKUP(B41,'X:\_ДЛЯ ОБМЕНА!!!\01. БЮД\Размещение на сайте\Аналитические отчеты\2024\[ГП на 01.07.2024.xlsx]Консолид на 01.07.2024г '!$B$9:$E$76,4,0)</f>
    </nc>
  </rcc>
  <rcc rId="1072" sId="2" numFmtId="4">
    <oc r="C42">
      <v>0</v>
    </oc>
    <nc r="C42">
      <f>VLOOKUP(B42,'X:\_ДЛЯ ОБМЕНА!!!\01. БЮД\Размещение на сайте\Аналитические отчеты\2024\[ГП на 01.07.2024.xlsx]Консолид на 01.07.2024г '!$B$9:$E$76,4,0)</f>
    </nc>
  </rcc>
  <rcc rId="1073" sId="2" numFmtId="4">
    <oc r="C43">
      <v>13.3</v>
    </oc>
    <nc r="C43">
      <f>VLOOKUP(B43,'X:\_ДЛЯ ОБМЕНА!!!\01. БЮД\Размещение на сайте\Аналитические отчеты\2024\[ГП на 01.07.2024.xlsx]Консолид на 01.07.2024г '!$B$9:$E$76,4,0)</f>
    </nc>
  </rcc>
  <rcc rId="1074" sId="2" numFmtId="4">
    <oc r="C44">
      <v>44720.51597</v>
    </oc>
    <nc r="C44">
      <f>VLOOKUP(B44,'X:\_ДЛЯ ОБМЕНА!!!\01. БЮД\Размещение на сайте\Аналитические отчеты\2024\[ГП на 01.07.2024.xlsx]Консолид на 01.07.2024г '!$B$9:$E$76,4,0)</f>
    </nc>
  </rcc>
  <rcc rId="1075" sId="2" numFmtId="4">
    <oc r="C47">
      <v>0</v>
    </oc>
    <nc r="C47">
      <f>VLOOKUP(B47,'X:\_ДЛЯ ОБМЕНА!!!\01. БЮД\Размещение на сайте\Аналитические отчеты\2024\[ГП на 01.07.2024.xlsx]Консолид на 01.07.2024г '!$B$9:$E$76,4,0)</f>
    </nc>
  </rcc>
  <rcc rId="1076" sId="2" numFmtId="4">
    <oc r="C48">
      <v>15124.54077</v>
    </oc>
    <nc r="C48">
      <f>VLOOKUP(B48,'X:\_ДЛЯ ОБМЕНА!!!\01. БЮД\Размещение на сайте\Аналитические отчеты\2024\[ГП на 01.07.2024.xlsx]Консолид на 01.07.2024г '!$B$9:$E$76,4,0)</f>
    </nc>
  </rcc>
  <rcc rId="1077" sId="2" numFmtId="4">
    <oc r="C49">
      <v>24.510210000000001</v>
    </oc>
    <nc r="C49">
      <f>VLOOKUP(B49,'X:\_ДЛЯ ОБМЕНА!!!\01. БЮД\Размещение на сайте\Аналитические отчеты\2024\[ГП на 01.07.2024.xlsx]Консолид на 01.07.2024г '!$B$9:$E$76,4,0)</f>
    </nc>
  </rcc>
  <rcc rId="1078" sId="2" numFmtId="4">
    <oc r="C50">
      <v>0</v>
    </oc>
    <nc r="C50">
      <f>VLOOKUP(B50,'X:\_ДЛЯ ОБМЕНА!!!\01. БЮД\Размещение на сайте\Аналитические отчеты\2024\[ГП на 01.07.2024.xlsx]Консолид на 01.07.2024г '!$B$9:$E$76,4,0)</f>
    </nc>
  </rcc>
  <rcc rId="1079" sId="2" numFmtId="4">
    <oc r="C52">
      <v>0</v>
    </oc>
    <nc r="C52">
      <f>VLOOKUP(B52,'X:\_ДЛЯ ОБМЕНА!!!\01. БЮД\Размещение на сайте\Аналитические отчеты\2024\[ГП на 01.07.2024.xlsx]Консолид на 01.07.2024г '!$B$9:$E$76,4,0)</f>
    </nc>
  </rcc>
  <rcc rId="1080" sId="2" numFmtId="4">
    <oc r="C53">
      <v>0</v>
    </oc>
    <nc r="C53">
      <f>VLOOKUP(B53,'X:\_ДЛЯ ОБМЕНА!!!\01. БЮД\Размещение на сайте\Аналитические отчеты\2024\[ГП на 01.07.2024.xlsx]Консолид на 01.07.2024г '!$B$9:$E$76,4,0)</f>
    </nc>
  </rcc>
  <rcc rId="1081" sId="2" numFmtId="4">
    <oc r="C55">
      <v>595893.15670000005</v>
    </oc>
    <nc r="C55">
      <f>VLOOKUP(B55,'X:\_ДЛЯ ОБМЕНА!!!\01. БЮД\Размещение на сайте\Аналитические отчеты\2024\[ГП на 01.07.2024.xlsx]Консолид на 01.07.2024г '!$B$9:$E$76,4,0)</f>
    </nc>
  </rcc>
  <rcc rId="1082" sId="2" numFmtId="4">
    <oc r="C56">
      <v>1572.6320000000001</v>
    </oc>
    <nc r="C56">
      <f>VLOOKUP(B56,'X:\_ДЛЯ ОБМЕНА!!!\01. БЮД\Размещение на сайте\Аналитические отчеты\2024\[ГП на 01.07.2024.xlsx]Консолид на 01.07.2024г '!$B$9:$E$76,4,0)</f>
    </nc>
  </rcc>
  <rcc rId="1083" sId="2" numFmtId="4">
    <oc r="C57">
      <v>242493.16247000001</v>
    </oc>
    <nc r="C57">
      <f>VLOOKUP(B57,'X:\_ДЛЯ ОБМЕНА!!!\01. БЮД\Размещение на сайте\Аналитические отчеты\2024\[ГП на 01.07.2024.xlsx]Консолид на 01.07.2024г '!$B$9:$E$76,4,0)</f>
    </nc>
  </rcc>
  <rcc rId="1084" sId="2" numFmtId="4">
    <oc r="C58">
      <v>47384.981220000001</v>
    </oc>
    <nc r="C58">
      <f>VLOOKUP(B58,'X:\_ДЛЯ ОБМЕНА!!!\01. БЮД\Размещение на сайте\Аналитические отчеты\2024\[ГП на 01.07.2024.xlsx]Консолид на 01.07.2024г '!$B$9:$E$76,4,0)</f>
    </nc>
  </rcc>
  <rcc rId="1085" sId="2" numFmtId="4">
    <oc r="C59">
      <v>0</v>
    </oc>
    <nc r="C59">
      <f>VLOOKUP(B59,'X:\_ДЛЯ ОБМЕНА!!!\01. БЮД\Размещение на сайте\Аналитические отчеты\2024\[ГП на 01.07.2024.xlsx]Консолид на 01.07.2024г '!$B$9:$E$76,4,0)</f>
    </nc>
  </rcc>
  <rcc rId="1086" sId="2" numFmtId="4">
    <oc r="C60">
      <v>225944.57306999998</v>
    </oc>
    <nc r="C60">
      <f>VLOOKUP(B60,'X:\_ДЛЯ ОБМЕНА!!!\01. БЮД\Размещение на сайте\Аналитические отчеты\2024\[ГП на 01.07.2024.xlsx]Консолид на 01.07.2024г '!$B$9:$E$76,4,0)</f>
    </nc>
  </rcc>
  <rcc rId="1087" sId="2" numFmtId="4">
    <oc r="C61">
      <v>17074.22897</v>
    </oc>
    <nc r="C61">
      <f>VLOOKUP(B61,'X:\_ДЛЯ ОБМЕНА!!!\01. БЮД\Размещение на сайте\Аналитические отчеты\2024\[ГП на 01.07.2024.xlsx]Консолид на 01.07.2024г '!$B$9:$E$76,4,0)</f>
    </nc>
  </rcc>
  <rcc rId="1088" sId="2" numFmtId="4">
    <oc r="C62">
      <v>9974412.9618600011</v>
    </oc>
    <nc r="C62">
      <f>VLOOKUP(B62,'X:\_ДЛЯ ОБМЕНА!!!\01. БЮД\Размещение на сайте\Аналитические отчеты\2024\[ГП на 01.07.2024.xlsx]Консолид на 01.07.2024г '!$B$9:$E$76,4,0)</f>
    </nc>
  </rcc>
  <rcc rId="1089" sId="2" numFmtId="4">
    <oc r="C63">
      <v>9913779.8166800011</v>
    </oc>
    <nc r="C63">
      <f>VLOOKUP(B63,'X:\_ДЛЯ ОБМЕНА!!!\01. БЮД\Размещение на сайте\Аналитические отчеты\2024\[ГП на 01.07.2024.xlsx]Консолид на 01.07.2024г '!$B$9:$E$76,4,0)</f>
    </nc>
  </rcc>
  <rcc rId="1090" sId="2" numFmtId="4">
    <oc r="C64">
      <v>5390428.7999999998</v>
    </oc>
    <nc r="C64">
      <f>VLOOKUP(B64,'X:\_ДЛЯ ОБМЕНА!!!\01. БЮД\Размещение на сайте\Аналитические отчеты\2024\[ГП на 01.07.2024.xlsx]Консолид на 01.07.2024г '!$B$9:$E$76,4,0)</f>
    </nc>
  </rcc>
  <rcc rId="1091" sId="2" numFmtId="4">
    <oc r="C67">
      <v>337029.3</v>
    </oc>
    <nc r="C67">
      <f>VLOOKUP(B67,'X:\_ДЛЯ ОБМЕНА!!!\01. БЮД\Размещение на сайте\Аналитические отчеты\2024\[ГП на 01.07.2024.xlsx]Консолид на 01.07.2024г '!$B$9:$E$76,4,0)</f>
    </nc>
  </rcc>
  <rcc rId="1092" sId="2" numFmtId="4">
    <oc r="C71">
      <v>4043089.0699200002</v>
    </oc>
    <nc r="C71">
      <f>VLOOKUP(B71,'X:\_ДЛЯ ОБМЕНА!!!\01. БЮД\Размещение на сайте\Аналитические отчеты\2024\[ГП на 01.07.2024.xlsx]Консолид на 01.07.2024г '!$B$9:$E$76,4,0)</f>
    </nc>
  </rcc>
  <rcc rId="1093" sId="2" numFmtId="4">
    <oc r="C72">
      <v>370461.07897000003</v>
    </oc>
    <nc r="C72">
      <f>VLOOKUP(B72,'X:\_ДЛЯ ОБМЕНА!!!\01. БЮД\Размещение на сайте\Аналитические отчеты\2024\[ГП на 01.07.2024.xlsx]Консолид на 01.07.2024г '!$B$9:$E$76,4,0)</f>
    </nc>
  </rcc>
  <rcc rId="1094" sId="2" numFmtId="4">
    <oc r="C73">
      <v>109800.86779</v>
    </oc>
    <nc r="C73">
      <f>VLOOKUP(B73,'X:\_ДЛЯ ОБМЕНА!!!\01. БЮД\Размещение на сайте\Аналитические отчеты\2024\[ГП на 01.07.2024.xlsx]Консолид на 01.07.2024г '!$B$9:$E$76,4,0)</f>
    </nc>
  </rcc>
  <rcc rId="1095" sId="2" numFmtId="4">
    <oc r="C74">
      <v>54836.144999999997</v>
    </oc>
    <nc r="C74">
      <f>VLOOKUP(B74,'X:\_ДЛЯ ОБМЕНА!!!\01. БЮД\Размещение на сайте\Аналитические отчеты\2024\[ГП на 01.07.2024.xlsx]Консолид на 01.07.2024г '!$B$9:$E$76,4,0)</f>
    </nc>
  </rcc>
  <rcc rId="1096" sId="2" numFmtId="4">
    <oc r="C75">
      <v>1170.75</v>
    </oc>
    <nc r="C75">
      <f>VLOOKUP(B75,'X:\_ДЛЯ ОБМЕНА!!!\01. БЮД\Размещение на сайте\Аналитические отчеты\2024\[ГП на 01.07.2024.xlsx]Консолид на 01.07.2024г '!$B$9:$E$76,4,0)</f>
    </nc>
  </rcc>
  <rcc rId="1097" sId="2" numFmtId="4">
    <oc r="C76">
      <v>2142.97955</v>
    </oc>
    <nc r="C76">
      <f>VLOOKUP(B76,'X:\_ДЛЯ ОБМЕНА!!!\01. БЮД\Размещение на сайте\Аналитические отчеты\2024\[ГП на 01.07.2024.xlsx]Консолид на 01.07.2024г '!$B$9:$E$76,4,0)</f>
    </nc>
  </rcc>
  <rcc rId="1098" sId="2" numFmtId="4">
    <oc r="C77">
      <v>7406.1836700000003</v>
    </oc>
    <nc r="C77">
      <f>VLOOKUP(B77,'X:\_ДЛЯ ОБМЕНА!!!\01. БЮД\Размещение на сайте\Аналитические отчеты\2024\[ГП на 01.07.2024.xlsx]Консолид на 01.07.2024г '!$B$9:$E$76,4,0)</f>
    </nc>
  </rcc>
  <rcc rId="1099" sId="2" numFmtId="4">
    <oc r="C78">
      <v>-1219.71938</v>
    </oc>
    <nc r="C78">
      <f>VLOOKUP(B78,'X:\_ДЛЯ ОБМЕНА!!!\01. БЮД\Размещение на сайте\Аналитические отчеты\2024\[ГП на 01.07.2024.xlsx]Консолид на 01.07.2024г '!$B$9:$E$76,4,0)</f>
    </nc>
  </rcc>
  <rcc rId="1100" sId="2">
    <oc r="C10">
      <f>C11+C15+C25+C29+C36+C40+C44+C49</f>
    </oc>
    <nc r="C10" t="e">
      <v>#N/A</v>
    </nc>
  </rcc>
  <rcc rId="1101" sId="2" numFmtId="4">
    <oc r="C11">
      <f>VLOOKUP(B11,'X:\_ДЛЯ ОБМЕНА!!!\01. БЮД\Размещение на сайте\Аналитические отчеты\2024\[ГП на 01.07.2024.xlsx]Консолид на 01.07.2024г '!$B$9:$E$76,4,0)</f>
    </oc>
    <nc r="C11">
      <v>1431137.4730699998</v>
    </nc>
  </rcc>
  <rcc rId="1102" sId="2" numFmtId="4">
    <oc r="C12">
      <f>VLOOKUP(B12,'X:\_ДЛЯ ОБМЕНА!!!\01. БЮД\Размещение на сайте\Аналитические отчеты\2024\[ГП на 01.07.2024.xlsx]Консолид на 01.07.2024г '!$B$9:$E$76,4,0)</f>
    </oc>
    <nc r="C12">
      <v>1399273.11237</v>
    </nc>
  </rcc>
  <rcc rId="1103" sId="2" numFmtId="4">
    <oc r="C13">
      <f>VLOOKUP(B13,'X:\_ДЛЯ ОБМЕНА!!!\01. БЮД\Размещение на сайте\Аналитические отчеты\2024\[ГП на 01.07.2024.xlsx]Консолид на 01.07.2024г '!$B$9:$E$76,4,0)</f>
    </oc>
    <nc r="C13">
      <v>1399440.56403</v>
    </nc>
  </rcc>
  <rcc rId="1104" sId="2" numFmtId="4">
    <oc r="C14">
      <f>VLOOKUP(B14,'X:\_ДЛЯ ОБМЕНА!!!\01. БЮД\Размещение на сайте\Аналитические отчеты\2024\[ГП на 01.07.2024.xlsx]Консолид на 01.07.2024г '!$B$9:$E$76,4,0)</f>
    </oc>
    <nc r="C14">
      <v>-24.196660000000001</v>
    </nc>
  </rcc>
  <rcc rId="1105" sId="2" numFmtId="4">
    <oc r="C15">
      <f>VLOOKUP(B15,'X:\_ДЛЯ ОБМЕНА!!!\01. БЮД\Размещение на сайте\Аналитические отчеты\2024\[ГП на 01.07.2024.xlsx]Консолид на 01.07.2024г '!$B$9:$E$76,4,0)</f>
    </oc>
    <nc r="C15">
      <v>3854510.1740000001</v>
    </nc>
  </rcc>
  <rcc rId="1106" sId="2" numFmtId="4">
    <oc r="C16">
      <f>VLOOKUP(B16,'X:\_ДЛЯ ОБМЕНА!!!\01. БЮД\Размещение на сайте\Аналитические отчеты\2024\[ГП на 01.07.2024.xlsx]Консолид на 01.07.2024г '!$B$9:$E$76,4,0)</f>
    </oc>
    <nc r="C16">
      <v>3511012.0920000002</v>
    </nc>
  </rcc>
  <rcc rId="1107" sId="2" numFmtId="4">
    <oc r="C17">
      <f>VLOOKUP(B17,'X:\_ДЛЯ ОБМЕНА!!!\01. БЮД\Размещение на сайте\Аналитические отчеты\2024\[ГП на 01.07.2024.xlsx]Консолид на 01.07.2024г '!$B$9:$E$76,4,0)</f>
    </oc>
    <nc r="C17">
      <v>15855.3</v>
    </nc>
  </rcc>
  <rcc rId="1108" sId="2" numFmtId="4">
    <oc r="C18">
      <f>VLOOKUP(B18,'X:\_ДЛЯ ОБМЕНА!!!\01. БЮД\Размещение на сайте\Аналитические отчеты\2024\[ГП на 01.07.2024.xlsx]Консолид на 01.07.2024г '!$B$9:$E$76,4,0)</f>
    </oc>
    <nc r="C18">
      <v>57982.57</v>
    </nc>
  </rcc>
  <rcc rId="1109" sId="2" numFmtId="4">
    <oc r="C19">
      <f>VLOOKUP(B19,'X:\_ДЛЯ ОБМЕНА!!!\01. БЮД\Размещение на сайте\Аналитические отчеты\2024\[ГП на 01.07.2024.xlsx]Консолид на 01.07.2024г '!$B$9:$E$76,4,0)</f>
    </oc>
    <nc r="C19">
      <v>165850.503</v>
    </nc>
  </rcc>
  <rcc rId="1110" sId="2">
    <oc r="C20">
      <v>0</v>
    </oc>
    <nc r="C20" t="e">
      <v>#N/A</v>
    </nc>
  </rcc>
  <rcc rId="1111" sId="2" numFmtId="4">
    <oc r="C21">
      <f>VLOOKUP(B21,'X:\_ДЛЯ ОБМЕНА!!!\01. БЮД\Размещение на сайте\Аналитические отчеты\2024\[ГП на 01.07.2024.xlsx]Консолид на 01.07.2024г '!$B$9:$E$76,4,0)</f>
    </oc>
    <nc r="C21">
      <v>25741.664000000001</v>
    </nc>
  </rcc>
  <rcc rId="1112" sId="2">
    <oc r="C22">
      <v>0</v>
    </oc>
    <nc r="C22" t="e">
      <v>#N/A</v>
    </nc>
  </rcc>
  <rcc rId="1113" sId="2">
    <oc r="C23">
      <v>0</v>
    </oc>
    <nc r="C23" t="e">
      <v>#N/A</v>
    </nc>
  </rcc>
  <rcc rId="1114" sId="2">
    <oc r="C24">
      <v>0</v>
    </oc>
    <nc r="C24" t="e">
      <v>#N/A</v>
    </nc>
  </rcc>
  <rcc rId="1115" sId="2" numFmtId="4">
    <oc r="C25">
      <f>VLOOKUP(B25,'X:\_ДЛЯ ОБМЕНА!!!\01. БЮД\Размещение на сайте\Аналитические отчеты\2024\[ГП на 01.07.2024.xlsx]Консолид на 01.07.2024г '!$B$9:$E$76,4,0)</f>
    </oc>
    <nc r="C25">
      <v>2108392.4249999998</v>
    </nc>
  </rcc>
  <rcc rId="1116" sId="2">
    <oc r="C26">
      <v>1054202.5497300001</v>
    </oc>
    <nc r="C26" t="e">
      <v>#N/A</v>
    </nc>
  </rcc>
  <rcc rId="1117" sId="2" numFmtId="4">
    <oc r="C27">
      <f>VLOOKUP(B27,'X:\_ДЛЯ ОБМЕНА!!!\01. БЮД\Размещение на сайте\Аналитические отчеты\2024\[ГП на 01.07.2024.xlsx]Консолид на 01.07.2024г '!$B$9:$E$76,4,0)</f>
    </oc>
    <nc r="C27">
      <v>519592.99537999975</v>
    </nc>
  </rcc>
  <rcc rId="1118" sId="2" numFmtId="4">
    <oc r="C28">
      <f>VLOOKUP(B28,'X:\_ДЛЯ ОБМЕНА!!!\01. БЮД\Размещение на сайте\Аналитические отчеты\2024\[ГП на 01.07.2024.xlsx]Консолид на 01.07.2024г '!$B$9:$E$76,4,0)</f>
    </oc>
    <nc r="C28">
      <v>1588799.4296200001</v>
    </nc>
  </rcc>
  <rcc rId="1119" sId="2" numFmtId="4">
    <oc r="C29">
      <f>VLOOKUP(B29,'X:\_ДЛЯ ОБМЕНА!!!\01. БЮД\Размещение на сайте\Аналитические отчеты\2024\[ГП на 01.07.2024.xlsx]Консолид на 01.07.2024г '!$B$9:$E$76,4,0)</f>
    </oc>
    <nc r="C29">
      <v>1422105.2931400002</v>
    </nc>
  </rcc>
  <rcc rId="1120" sId="2" numFmtId="4">
    <oc r="C30">
      <f>VLOOKUP(B30,'X:\_ДЛЯ ОБМЕНА!!!\01. БЮД\Размещение на сайте\Аналитические отчеты\2024\[ГП на 01.07.2024.xlsx]Консолид на 01.07.2024г '!$B$9:$E$76,4,0)</f>
    </oc>
    <nc r="C30">
      <v>1200360.6308599999</v>
    </nc>
  </rcc>
  <rcc rId="1121" sId="2">
    <oc r="C31">
      <v>99749.857380000001</v>
    </oc>
    <nc r="C31" t="e">
      <v>#N/A</v>
    </nc>
  </rcc>
  <rcc rId="1122" sId="2">
    <oc r="C32">
      <v>196428.36138999998</v>
    </oc>
    <nc r="C32" t="e">
      <v>#N/A</v>
    </nc>
  </rcc>
  <rcc rId="1123" sId="2">
    <oc r="C33">
      <v>2.121</v>
    </oc>
    <nc r="C33" t="e">
      <v>#N/A</v>
    </nc>
  </rcc>
  <rcc rId="1124" sId="2">
    <oc r="C34">
      <v>67448.517890000003</v>
    </oc>
    <nc r="C34" t="e">
      <v>#N/A</v>
    </nc>
  </rcc>
  <rcc rId="1125" sId="2" numFmtId="4">
    <oc r="C35">
      <f>VLOOKUP(B35,'X:\_ДЛЯ ОБМЕНА!!!\01. БЮД\Размещение на сайте\Аналитические отчеты\2024\[ГП на 01.07.2024.xlsx]Консолид на 01.07.2024г '!$B$9:$E$76,4,0)</f>
    </oc>
    <nc r="C35">
      <v>47225.023659999999</v>
    </nc>
  </rcc>
  <rcc rId="1126" sId="2" numFmtId="4">
    <oc r="C36">
      <f>VLOOKUP(B36,'X:\_ДЛЯ ОБМЕНА!!!\01. БЮД\Размещение на сайте\Аналитические отчеты\2024\[ГП на 01.07.2024.xlsx]Консолид на 01.07.2024г '!$B$9:$E$76,4,0)</f>
    </oc>
    <nc r="C36">
      <v>1318468.77413</v>
    </nc>
  </rcc>
  <rcc rId="1127" sId="2" numFmtId="4">
    <oc r="C37">
      <f>VLOOKUP(B37,'X:\_ДЛЯ ОБМЕНА!!!\01. БЮД\Размещение на сайте\Аналитические отчеты\2024\[ГП на 01.07.2024.xlsx]Консолид на 01.07.2024г '!$B$9:$E$76,4,0)</f>
    </oc>
    <nc r="C37">
      <v>890082.29269000003</v>
    </nc>
  </rcc>
  <rcc rId="1128" sId="2" numFmtId="4">
    <oc r="C38">
      <f>VLOOKUP(B38,'X:\_ДЛЯ ОБМЕНА!!!\01. БЮД\Размещение на сайте\Аналитические отчеты\2024\[ГП на 01.07.2024.xlsx]Консолид на 01.07.2024г '!$B$9:$E$76,4,0)</f>
    </oc>
    <nc r="C38">
      <v>160275.05716999999</v>
    </nc>
  </rcc>
  <rcc rId="1129" sId="2" numFmtId="4">
    <oc r="C39">
      <f>VLOOKUP(B39,'X:\_ДЛЯ ОБМЕНА!!!\01. БЮД\Размещение на сайте\Аналитические отчеты\2024\[ГП на 01.07.2024.xlsx]Консолид на 01.07.2024г '!$B$9:$E$76,4,0)</f>
    </oc>
    <nc r="C39">
      <v>2947</v>
    </nc>
  </rcc>
  <rcc rId="1130" sId="2" numFmtId="4">
    <oc r="C40">
      <f>VLOOKUP(B40,'X:\_ДЛЯ ОБМЕНА!!!\01. БЮД\Размещение на сайте\Аналитические отчеты\2024\[ГП на 01.07.2024.xlsx]Консолид на 01.07.2024г '!$B$9:$E$76,4,0)</f>
    </oc>
    <nc r="C40">
      <v>10883.629570000001</v>
    </nc>
  </rcc>
  <rcc rId="1131" sId="2" numFmtId="4">
    <oc r="C41">
      <f>VLOOKUP(B41,'X:\_ДЛЯ ОБМЕНА!!!\01. БЮД\Размещение на сайте\Аналитические отчеты\2024\[ГП на 01.07.2024.xlsx]Консолид на 01.07.2024г '!$B$9:$E$76,4,0)</f>
    </oc>
    <nc r="C41">
      <v>10848.98898</v>
    </nc>
  </rcc>
  <rcc rId="1132" sId="2" numFmtId="4">
    <oc r="C42">
      <f>VLOOKUP(B42,'X:\_ДЛЯ ОБМЕНА!!!\01. БЮД\Размещение на сайте\Аналитические отчеты\2024\[ГП на 01.07.2024.xlsx]Консолид на 01.07.2024г '!$B$9:$E$76,4,0)</f>
    </oc>
    <nc r="C42">
      <v>0</v>
    </nc>
  </rcc>
  <rcc rId="1133" sId="2" numFmtId="4">
    <oc r="C43">
      <f>VLOOKUP(B43,'X:\_ДЛЯ ОБМЕНА!!!\01. БЮД\Размещение на сайте\Аналитические отчеты\2024\[ГП на 01.07.2024.xlsx]Консолид на 01.07.2024г '!$B$9:$E$76,4,0)</f>
    </oc>
    <nc r="C43">
      <v>34.640589999999996</v>
    </nc>
  </rcc>
  <rcc rId="1134" sId="2" numFmtId="4">
    <oc r="C44">
      <f>VLOOKUP(B44,'X:\_ДЛЯ ОБМЕНА!!!\01. БЮД\Размещение на сайте\Аналитические отчеты\2024\[ГП на 01.07.2024.xlsx]Консолид на 01.07.2024г '!$B$9:$E$76,4,0)</f>
    </oc>
    <nc r="C44">
      <v>102962.077</v>
    </nc>
  </rcc>
  <rcc rId="1135" sId="2">
    <oc r="C45">
      <v>0</v>
    </oc>
    <nc r="C45" t="e">
      <v>#N/A</v>
    </nc>
  </rcc>
  <rcc rId="1136" sId="2">
    <oc r="C46">
      <v>2</v>
    </oc>
    <nc r="C46" t="e">
      <v>#N/A</v>
    </nc>
  </rcc>
  <rcc rId="1137" sId="2" numFmtId="4">
    <oc r="C47">
      <f>VLOOKUP(B47,'X:\_ДЛЯ ОБМЕНА!!!\01. БЮД\Размещение на сайте\Аналитические отчеты\2024\[ГП на 01.07.2024.xlsx]Консолид на 01.07.2024г '!$B$9:$E$76,4,0)</f>
    </oc>
    <nc r="C47">
      <v>3846.15</v>
    </nc>
  </rcc>
  <rcc rId="1138" sId="2" numFmtId="4">
    <oc r="C48">
      <f>VLOOKUP(B48,'X:\_ДЛЯ ОБМЕНА!!!\01. БЮД\Размещение на сайте\Аналитические отчеты\2024\[ГП на 01.07.2024.xlsx]Консолид на 01.07.2024г '!$B$9:$E$76,4,0)</f>
    </oc>
    <nc r="C48">
      <v>34687.178520000001</v>
    </nc>
  </rcc>
  <rcc rId="1139" sId="2" numFmtId="4">
    <oc r="C49">
      <f>VLOOKUP(B49,'X:\_ДЛЯ ОБМЕНА!!!\01. БЮД\Размещение на сайте\Аналитические отчеты\2024\[ГП на 01.07.2024.xlsx]Консолид на 01.07.2024г '!$B$9:$E$76,4,0)</f>
    </oc>
    <nc r="C49">
      <v>-6.6256700000000004</v>
    </nc>
  </rcc>
  <rcc rId="1140" sId="2" numFmtId="4">
    <oc r="C50">
      <f>VLOOKUP(B50,'X:\_ДЛЯ ОБМЕНА!!!\01. БЮД\Размещение на сайте\Аналитические отчеты\2024\[ГП на 01.07.2024.xlsx]Консолид на 01.07.2024г '!$B$9:$E$76,4,0)</f>
    </oc>
    <nc r="C50">
      <v>0</v>
    </nc>
  </rcc>
  <rcc rId="1141" sId="2">
    <oc r="C51">
      <v>0</v>
    </oc>
    <nc r="C51" t="e">
      <v>#N/A</v>
    </nc>
  </rcc>
  <rcc rId="1142" sId="2" numFmtId="4">
    <oc r="C52">
      <f>VLOOKUP(B52,'X:\_ДЛЯ ОБМЕНА!!!\01. БЮД\Размещение на сайте\Аналитические отчеты\2024\[ГП на 01.07.2024.xlsx]Консолид на 01.07.2024г '!$B$9:$E$76,4,0)</f>
    </oc>
    <nc r="C52">
      <v>-31.159459999999999</v>
    </nc>
  </rcc>
  <rcc rId="1143" sId="2" numFmtId="4">
    <oc r="C53">
      <f>VLOOKUP(B53,'X:\_ДЛЯ ОБМЕНА!!!\01. БЮД\Размещение на сайте\Аналитические отчеты\2024\[ГП на 01.07.2024.xlsx]Консолид на 01.07.2024г '!$B$9:$E$76,4,0)</f>
    </oc>
    <nc r="C53">
      <v>0</v>
    </nc>
  </rcc>
  <rcc rId="1144" sId="2">
    <oc r="C54">
      <f>C55+C56+C57+C58+C59+C60+C61</f>
    </oc>
    <nc r="C54" t="e">
      <v>#N/A</v>
    </nc>
  </rcc>
  <rcc rId="1145" sId="2" numFmtId="4">
    <oc r="C55">
      <f>VLOOKUP(B55,'X:\_ДЛЯ ОБМЕНА!!!\01. БЮД\Размещение на сайте\Аналитические отчеты\2024\[ГП на 01.07.2024.xlsx]Консолид на 01.07.2024г '!$B$9:$E$76,4,0)</f>
    </oc>
    <nc r="C55">
      <v>1432580.84369</v>
    </nc>
  </rcc>
  <rcc rId="1146" sId="2" numFmtId="4">
    <oc r="C56">
      <f>VLOOKUP(B56,'X:\_ДЛЯ ОБМЕНА!!!\01. БЮД\Размещение на сайте\Аналитические отчеты\2024\[ГП на 01.07.2024.xlsx]Консолид на 01.07.2024г '!$B$9:$E$76,4,0)</f>
    </oc>
    <nc r="C56">
      <v>4376.2037399999999</v>
    </nc>
  </rcc>
  <rcc rId="1147" sId="2" numFmtId="4">
    <oc r="C57">
      <f>VLOOKUP(B57,'X:\_ДЛЯ ОБМЕНА!!!\01. БЮД\Размещение на сайте\Аналитические отчеты\2024\[ГП на 01.07.2024.xlsx]Консолид на 01.07.2024г '!$B$9:$E$76,4,0)</f>
    </oc>
    <nc r="C57">
      <v>503095.91518000001</v>
    </nc>
  </rcc>
  <rcc rId="1148" sId="2" numFmtId="4">
    <oc r="C58">
      <f>VLOOKUP(B58,'X:\_ДЛЯ ОБМЕНА!!!\01. БЮД\Размещение на сайте\Аналитические отчеты\2024\[ГП на 01.07.2024.xlsx]Консолид на 01.07.2024г '!$B$9:$E$76,4,0)</f>
    </oc>
    <nc r="C58">
      <v>159586.36808000001</v>
    </nc>
  </rcc>
  <rcc rId="1149" sId="2" numFmtId="4">
    <oc r="C59">
      <f>VLOOKUP(B59,'X:\_ДЛЯ ОБМЕНА!!!\01. БЮД\Размещение на сайте\Аналитические отчеты\2024\[ГП на 01.07.2024.xlsx]Консолид на 01.07.2024г '!$B$9:$E$76,4,0)</f>
    </oc>
    <nc r="C59">
      <v>34.371000000000002</v>
    </nc>
  </rcc>
  <rcc rId="1150" sId="2" numFmtId="4">
    <oc r="C60">
      <f>VLOOKUP(B60,'X:\_ДЛЯ ОБМЕНА!!!\01. БЮД\Размещение на сайте\Аналитические отчеты\2024\[ГП на 01.07.2024.xlsx]Консолид на 01.07.2024г '!$B$9:$E$76,4,0)</f>
    </oc>
    <nc r="C60">
      <v>533329.80335000006</v>
    </nc>
  </rcc>
  <rcc rId="1151" sId="2" numFmtId="4">
    <oc r="C61">
      <f>VLOOKUP(B61,'X:\_ДЛЯ ОБМЕНА!!!\01. БЮД\Размещение на сайте\Аналитические отчеты\2024\[ГП на 01.07.2024.xlsx]Консолид на 01.07.2024г '!$B$9:$E$76,4,0)</f>
    </oc>
    <nc r="C61">
      <v>38580.768189999995</v>
    </nc>
  </rcc>
  <rcc rId="1152" sId="2" numFmtId="4">
    <oc r="C62">
      <f>VLOOKUP(B62,'X:\_ДЛЯ ОБМЕНА!!!\01. БЮД\Размещение на сайте\Аналитические отчеты\2024\[ГП на 01.07.2024.xlsx]Консолид на 01.07.2024г '!$B$9:$E$76,4,0)</f>
    </oc>
    <nc r="C62">
      <v>20733142.807529997</v>
    </nc>
  </rcc>
  <rcc rId="1153" sId="2" numFmtId="4">
    <oc r="C63">
      <f>VLOOKUP(B63,'X:\_ДЛЯ ОБМЕНА!!!\01. БЮД\Размещение на сайте\Аналитические отчеты\2024\[ГП на 01.07.2024.xlsx]Консолид на 01.07.2024г '!$B$9:$E$76,4,0)</f>
    </oc>
    <nc r="C63">
      <v>20640632.92024</v>
    </nc>
  </rcc>
  <rcc rId="1154" sId="2" numFmtId="4">
    <oc r="C64">
      <f>VLOOKUP(B64,'X:\_ДЛЯ ОБМЕНА!!!\01. БЮД\Размещение на сайте\Аналитические отчеты\2024\[ГП на 01.07.2024.xlsx]Консолид на 01.07.2024г '!$B$9:$E$76,4,0)</f>
    </oc>
    <nc r="C64">
      <v>10918032.4</v>
    </nc>
  </rcc>
  <rcc rId="1155" sId="2">
    <oc r="C65">
      <v>5053399.5</v>
    </oc>
    <nc r="C65" t="e">
      <v>#N/A</v>
    </nc>
  </rcc>
  <rcc rId="1156" sId="2">
    <oc r="C66">
      <v>0</v>
    </oc>
    <nc r="C66" t="e">
      <v>#N/A</v>
    </nc>
  </rcc>
  <rcc rId="1157" sId="2" numFmtId="4">
    <oc r="C67">
      <f>VLOOKUP(B67,'X:\_ДЛЯ ОБМЕНА!!!\01. БЮД\Размещение на сайте\Аналитические отчеты\2024\[ГП на 01.07.2024.xlsx]Консолид на 01.07.2024г '!$B$9:$E$76,4,0)</f>
    </oc>
    <nc r="C67">
      <v>674058.6</v>
    </nc>
  </rcc>
  <rcc rId="1158" sId="2">
    <oc r="C68">
      <v>0</v>
    </oc>
    <nc r="C68" t="e">
      <v>#N/A</v>
    </nc>
  </rcc>
  <rcc rId="1159" sId="2">
    <oc r="C69">
      <v>0</v>
    </oc>
    <nc r="C69" t="e">
      <v>#N/A</v>
    </nc>
  </rcc>
  <rcc rId="1160" sId="2">
    <oc r="C70">
      <v>0</v>
    </oc>
    <nc r="C70" t="e">
      <v>#N/A</v>
    </nc>
  </rcc>
  <rcc rId="1161" sId="2" numFmtId="4">
    <oc r="C71">
      <f>VLOOKUP(B71,'X:\_ДЛЯ ОБМЕНА!!!\01. БЮД\Размещение на сайте\Аналитические отчеты\2024\[ГП на 01.07.2024.xlsx]Консолид на 01.07.2024г '!$B$9:$E$76,4,0)</f>
    </oc>
    <nc r="C71">
      <v>8622677.9884500001</v>
    </nc>
  </rcc>
  <rcc rId="1162" sId="2" numFmtId="4">
    <oc r="C72">
      <f>VLOOKUP(B72,'X:\_ДЛЯ ОБМЕНА!!!\01. БЮД\Размещение на сайте\Аналитические отчеты\2024\[ГП на 01.07.2024.xlsx]Консолид на 01.07.2024г '!$B$9:$E$76,4,0)</f>
    </oc>
    <nc r="C72">
      <v>682503.83608000004</v>
    </nc>
  </rcc>
  <rcc rId="1163" sId="2" numFmtId="4">
    <oc r="C73">
      <f>VLOOKUP(B73,'X:\_ДЛЯ ОБМЕНА!!!\01. БЮД\Размещение на сайте\Аналитические отчеты\2024\[ГП на 01.07.2024.xlsx]Консолид на 01.07.2024г '!$B$9:$E$76,4,0)</f>
    </oc>
    <nc r="C73">
      <v>417418.69571</v>
    </nc>
  </rcc>
  <rcc rId="1164" sId="2" numFmtId="4">
    <oc r="C74">
      <f>VLOOKUP(B74,'X:\_ДЛЯ ОБМЕНА!!!\01. БЮД\Размещение на сайте\Аналитические отчеты\2024\[ГП на 01.07.2024.xlsx]Консолид на 01.07.2024г '!$B$9:$E$76,4,0)</f>
    </oc>
    <nc r="C74">
      <v>85960.714420000004</v>
    </nc>
  </rcc>
  <rcc rId="1165" sId="2" numFmtId="4">
    <oc r="C75">
      <f>VLOOKUP(B75,'X:\_ДЛЯ ОБМЕНА!!!\01. БЮД\Размещение на сайте\Аналитические отчеты\2024\[ГП на 01.07.2024.xlsx]Консолид на 01.07.2024г '!$B$9:$E$76,4,0)</f>
    </oc>
    <nc r="C75">
      <v>1190.75</v>
    </nc>
  </rcc>
  <rcc rId="1166" sId="2" numFmtId="4">
    <oc r="C76">
      <f>VLOOKUP(B76,'X:\_ДЛЯ ОБМЕНА!!!\01. БЮД\Размещение на сайте\Аналитические отчеты\2024\[ГП на 01.07.2024.xlsx]Консолид на 01.07.2024г '!$B$9:$E$76,4,0)</f>
    </oc>
    <nc r="C76">
      <v>8485.7904799999997</v>
    </nc>
  </rcc>
  <rcc rId="1167" sId="2" numFmtId="4">
    <oc r="C77">
      <f>VLOOKUP(B77,'X:\_ДЛЯ ОБМЕНА!!!\01. БЮД\Размещение на сайте\Аналитические отчеты\2024\[ГП на 01.07.2024.xlsx]Консолид на 01.07.2024г '!$B$9:$E$76,4,0)</f>
    </oc>
    <nc r="C77">
      <v>25710.020989999997</v>
    </nc>
  </rcc>
  <rcc rId="1168" sId="2" numFmtId="4">
    <oc r="C78">
      <f>VLOOKUP(B78,'X:\_ДЛЯ ОБМЕНА!!!\01. БЮД\Размещение на сайте\Аналитические отчеты\2024\[ГП на 01.07.2024.xlsx]Консолид на 01.07.2024г '!$B$9:$E$76,4,0)</f>
    </oc>
    <nc r="C78">
      <v>-28837.388600000002</v>
    </nc>
  </rcc>
  <rcc rId="1169" sId="2" numFmtId="4">
    <oc r="C9">
      <f>VLOOKUP(B9,'X:\_ДЛЯ ОБМЕНА!!!\01. БЮД\Размещение на сайте\Аналитические отчеты\2024\[ГП на 01.07.2024.xlsx]Консолид на 01.07.2024г '!$B$9:$E$76,4,0)</f>
    </oc>
    <nc r="C9">
      <v>12920037.49436</v>
    </nc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0" sId="2" numFmtId="4">
    <oc r="C10" t="e">
      <v>#N/A</v>
    </oc>
    <nc r="C10">
      <v>7900034.2601499986</v>
    </nc>
  </rcc>
  <rcc rId="1171" sId="2" numFmtId="4">
    <oc r="C20" t="e">
      <v>#N/A</v>
    </oc>
    <nc r="C20">
      <v>0</v>
    </nc>
  </rcc>
  <rcc rId="1172" sId="2" numFmtId="4">
    <oc r="C22" t="e">
      <v>#N/A</v>
    </oc>
    <nc r="C22">
      <v>0</v>
    </nc>
  </rcc>
  <rcc rId="1173" sId="2" numFmtId="4">
    <oc r="C23" t="e">
      <v>#N/A</v>
    </oc>
    <nc r="C23">
      <v>0</v>
    </nc>
  </rcc>
  <rcc rId="1174" sId="2" numFmtId="4">
    <oc r="C24" t="e">
      <v>#N/A</v>
    </oc>
    <nc r="C24">
      <v>0</v>
    </nc>
  </rcc>
  <rcc rId="1175" sId="2">
    <oc r="C26" t="e">
      <v>#N/A</v>
    </oc>
    <nc r="C26">
      <f>C27+C28</f>
    </nc>
  </rcc>
  <rcc rId="1176" sId="2" numFmtId="4">
    <oc r="C34" t="e">
      <v>#N/A</v>
    </oc>
    <nc r="C34">
      <v>118860.14118999999</v>
    </nc>
  </rcc>
  <rcc rId="1177" sId="2" numFmtId="4">
    <oc r="C54" t="e">
      <v>#N/A</v>
    </oc>
    <nc r="C54">
      <v>2671584.2732300004</v>
    </nc>
  </rcc>
  <rcv guid="{B9D1FEBD-2414-4CDA-BC06-F216F77FD37D}" action="delete"/>
  <rdn rId="0" localSheetId="1" customView="1" name="Z_B9D1FEBD_2414_4CDA_BC06_F216F77FD37D_.wvu.PrintArea" hidden="1" oldHidden="1">
    <formula>'Респ на 1.07.2025г '!$A$2:$O$182</formula>
    <oldFormula>'Респ на 1.07.2025г '!$A$2:$O$182</oldFormula>
  </rdn>
  <rdn rId="0" localSheetId="1" customView="1" name="Z_B9D1FEBD_2414_4CDA_BC06_F216F77FD37D_.wvu.PrintTitles" hidden="1" oldHidden="1">
    <formula>'Респ на 1.07.2025г '!$81:$81</formula>
    <oldFormula>'Респ на 1.07.2025г '!$81:$81</oldFormula>
  </rdn>
  <rdn rId="0" localSheetId="1" customView="1" name="Z_B9D1FEBD_2414_4CDA_BC06_F216F77FD37D_.wvu.Cols" hidden="1" oldHidden="1">
    <formula>'Респ на 1.07.2025г '!$C:$G</formula>
    <oldFormula>'Респ на 1.07.2025г '!$C:$G</oldFormula>
  </rdn>
  <rdn rId="0" localSheetId="1" customView="1" name="Z_B9D1FEBD_2414_4CDA_BC06_F216F77FD37D_.wvu.FilterData" hidden="1" oldHidden="1">
    <formula>'Респ на 1.07.2025г '!$A$83:$D$163</formula>
    <oldFormula>'Респ на 1.07.2025г '!$A$83:$D$163</oldFormula>
  </rdn>
  <rdn rId="0" localSheetId="2" customView="1" name="Z_B9D1FEBD_2414_4CDA_BC06_F216F77FD37D_.wvu.PrintArea" hidden="1" oldHidden="1">
    <formula>'Консолид на 1.07.2025г '!$A$2:$O$182</formula>
    <oldFormula>'Консолид на 1.07.2025г '!$A$2:$O$182</oldFormula>
  </rdn>
  <rdn rId="0" localSheetId="2" customView="1" name="Z_B9D1FEBD_2414_4CDA_BC06_F216F77FD37D_.wvu.PrintTitles" hidden="1" oldHidden="1">
    <formula>'Консолид на 1.07.2025г '!$81:$81</formula>
    <oldFormula>'Консолид на 1.07.2025г '!$81:$81</oldFormula>
  </rdn>
  <rdn rId="0" localSheetId="2" customView="1" name="Z_B9D1FEBD_2414_4CDA_BC06_F216F77FD37D_.wvu.FilterData" hidden="1" oldHidden="1">
    <formula>'Консолид на 1.07.2025г '!$A$83:$D$163</formula>
    <oldFormula>'Консолид на 1.07.2025г '!$A$83:$D$163</oldFormula>
  </rdn>
  <rcv guid="{B9D1FEBD-2414-4CDA-BC06-F216F77FD37D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5" sId="1">
    <oc r="C81" t="inlineStr">
      <is>
        <t>Факт на 01.04.2024г</t>
      </is>
    </oc>
    <nc r="C81" t="inlineStr">
      <is>
        <t>Факт на 01.07.2024г</t>
      </is>
    </nc>
  </rcc>
  <rcc rId="136" sId="1">
    <oc r="I84">
      <f>H84/$D$162</f>
    </oc>
    <nc r="I84">
      <f>H84/$D$162</f>
    </nc>
  </rcc>
  <rcc rId="137" sId="1">
    <oc r="J84">
      <f>H84/D84</f>
    </oc>
    <nc r="J84">
      <f>H84/D84</f>
    </nc>
  </rcc>
  <rcc rId="138" sId="1">
    <oc r="N84">
      <f>K84-C84</f>
    </oc>
    <nc r="N84">
      <f>K84-C84</f>
    </nc>
  </rcc>
  <rfmt sheetId="1" sqref="C84:C97" start="0" length="2147483647">
    <dxf>
      <font>
        <color theme="1"/>
      </font>
    </dxf>
  </rfmt>
  <rfmt sheetId="1" sqref="C98:C100" start="0" length="2147483647">
    <dxf>
      <font>
        <color theme="1"/>
      </font>
    </dxf>
  </rfmt>
  <rfmt sheetId="1" sqref="C101:C110" start="0" length="2147483647">
    <dxf>
      <font>
        <color theme="1"/>
      </font>
    </dxf>
  </rfmt>
  <rfmt sheetId="1" sqref="C111:C115" start="0" length="2147483647">
    <dxf>
      <font>
        <color theme="1"/>
      </font>
    </dxf>
  </rfmt>
  <rfmt sheetId="1" sqref="C116:C119" start="0" length="2147483647">
    <dxf>
      <font>
        <color theme="1"/>
      </font>
    </dxf>
  </rfmt>
  <rfmt sheetId="1" sqref="C120:C129" start="0" length="2147483647">
    <dxf>
      <font>
        <color theme="1"/>
      </font>
    </dxf>
  </rfmt>
  <rfmt sheetId="1" sqref="C130:C133" start="0" length="2147483647">
    <dxf>
      <font>
        <color theme="1"/>
      </font>
    </dxf>
  </rfmt>
  <rfmt sheetId="1" sqref="C134:C140" start="0" length="2147483647">
    <dxf>
      <font>
        <color theme="1"/>
      </font>
    </dxf>
  </rfmt>
  <rfmt sheetId="1" sqref="C141:C146" start="0" length="2147483647">
    <dxf>
      <font>
        <color theme="1"/>
      </font>
    </dxf>
  </rfmt>
  <rfmt sheetId="1" sqref="C147:C151" start="0" length="2147483647">
    <dxf>
      <font>
        <color theme="1"/>
      </font>
    </dxf>
  </rfmt>
  <rfmt sheetId="1" sqref="C152:C155" start="0" length="2147483647">
    <dxf>
      <font>
        <color theme="1"/>
      </font>
    </dxf>
  </rfmt>
  <rfmt sheetId="1" sqref="C156:C161" start="0" length="2147483647">
    <dxf>
      <font>
        <color theme="1"/>
      </font>
    </dxf>
  </rfmt>
  <rfmt sheetId="1" sqref="C162:C163" start="0" length="2147483647">
    <dxf>
      <font>
        <color theme="1"/>
      </font>
    </dxf>
  </rfmt>
  <rfmt sheetId="1" sqref="C84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C8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8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8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8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8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9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9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9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9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9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9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96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9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98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9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0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01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C10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0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0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0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0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0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0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0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1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11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C11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1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1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1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16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C11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1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1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20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C12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2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2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2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2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2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2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2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2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30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C13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3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3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34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C13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3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3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3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3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4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41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C14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4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4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4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4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47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C14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4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5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5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52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C15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5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5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56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5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58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5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6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6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1" sqref="C162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1" sqref="C163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cc rId="139" sId="1" odxf="1" s="1" dxf="1" numFmtId="4">
    <oc r="C84">
      <v>485221.03937000001</v>
    </oc>
    <nc r="C84">
      <v>1129920.88634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0" sId="1" odxf="1" s="1" dxf="1" numFmtId="4">
    <oc r="C85">
      <v>40604.371149999999</v>
    </oc>
    <nc r="C85">
      <v>87144.090580000004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1" sId="1" odxf="1" s="1" dxf="1" numFmtId="4">
    <oc r="C86">
      <v>27206.400000000001</v>
    </oc>
    <nc r="C86">
      <v>62165.092819999998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2" sId="1" odxf="1" s="1" dxf="1" numFmtId="4">
    <oc r="C87">
      <v>10039.794689999999</v>
    </oc>
    <nc r="C87">
      <v>21360.891909999998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3" sId="1" odxf="1" s="1" dxf="1" numFmtId="4">
    <oc r="C88">
      <v>57778.090630000006</v>
    </oc>
    <nc r="C88">
      <v>138104.48077000002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4" sId="1" odxf="1" s="1" dxf="1" numFmtId="4">
    <oc r="C89">
      <v>31395.182239999998</v>
    </oc>
    <nc r="C89">
      <v>66083.731549999997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5" sId="1" odxf="1" s="1" dxf="1" numFmtId="4">
    <oc r="C90">
      <v>48216.512360000001</v>
    </oc>
    <nc r="C90">
      <v>143640.30987999999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6" sId="1" odxf="1" s="1" dxf="1" numFmtId="4">
    <oc r="C91">
      <v>0</v>
    </oc>
    <nc r="C91">
      <v>450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1" s="1" sqref="C92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1" s="1" sqref="C93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47" sId="1" odxf="1" s="1" dxf="1" numFmtId="4">
    <oc r="C94">
      <v>400</v>
    </oc>
    <nc r="C94">
      <v>1200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8" sId="1" odxf="1" s="1" dxf="1" numFmtId="4">
    <oc r="C95">
      <v>267330.78830000001</v>
    </oc>
    <nc r="C95">
      <v>607522.38883000007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9" sId="1" odxf="1" s="1" dxf="1" numFmtId="4">
    <oc r="C96">
      <v>37572.472929999996</v>
    </oc>
    <nc r="C96">
      <v>161557.46296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0" sId="1" odxf="1" s="1" dxf="1" numFmtId="4">
    <oc r="C97">
      <v>37572.472929999996</v>
    </oc>
    <nc r="C97">
      <v>161557.46296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1" sId="1" odxf="1" s="1" dxf="1" numFmtId="4">
    <oc r="C98">
      <v>95953.112410000002</v>
    </oc>
    <nc r="C98">
      <v>211073.13472999999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52" sId="1" odxf="1" s="1" dxf="1" numFmtId="4">
    <oc r="C99">
      <v>95953.112410000002</v>
    </oc>
    <nc r="C99">
      <v>211073.13472999999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1" s="1" sqref="C100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53" sId="1" odxf="1" dxf="1" numFmtId="4">
    <oc r="C101">
      <v>3263635.06489</v>
    </oc>
    <nc r="C101">
      <v>5483383.0091499994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4" sId="1" odxf="1" dxf="1" numFmtId="4">
    <oc r="C102">
      <v>59824.079850000002</v>
    </oc>
    <nc r="C102">
      <v>125074.29058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55" sId="1" odxf="1" dxf="1" numFmtId="4">
    <oc r="C103">
      <v>0</v>
    </oc>
    <nc r="C103">
      <v>751.98749999999995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56" sId="1" odxf="1" dxf="1" numFmtId="4">
    <oc r="C104">
      <v>1554141.23823</v>
    </oc>
    <nc r="C104">
      <v>2009885.4021400001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57" sId="1" odxf="1" dxf="1" numFmtId="4">
    <oc r="C105">
      <v>154979.76690000002</v>
    </oc>
    <nc r="C105">
      <v>227830.41375000001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58" sId="1" odxf="1" dxf="1" numFmtId="4">
    <oc r="C106">
      <v>29414.05978</v>
    </oc>
    <nc r="C106">
      <v>80274.891019999995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59" sId="1" odxf="1" dxf="1" numFmtId="4">
    <oc r="C107">
      <v>409989.32306000002</v>
    </oc>
    <nc r="C107">
      <v>420892.37770999997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60" sId="1" odxf="1" dxf="1" numFmtId="4">
    <oc r="C108">
      <v>646215.97936</v>
    </oc>
    <nc r="C108">
      <v>2039806.92343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61" sId="1" odxf="1" dxf="1" numFmtId="4">
    <oc r="C109">
      <v>4209.2689199999995</v>
    </oc>
    <nc r="C109">
      <v>12256.545970000001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62" sId="1" odxf="1" dxf="1" numFmtId="4">
    <oc r="C110">
      <v>404861.34879000002</v>
    </oc>
    <nc r="C110">
      <v>566610.17704999994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63" sId="1" odxf="1" dxf="1" numFmtId="4">
    <oc r="C111">
      <v>287844.39056000003</v>
    </oc>
    <nc r="C111">
      <v>548794.35973000003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4" sId="1" odxf="1" dxf="1" numFmtId="4">
    <oc r="C112">
      <v>0</v>
    </oc>
    <nc r="C112">
      <v>6334.79486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65" sId="1" odxf="1" dxf="1" numFmtId="4">
    <oc r="C113">
      <v>251449.64994</v>
    </oc>
    <nc r="C113">
      <v>373553.2317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66" sId="1" odxf="1" dxf="1" numFmtId="4">
    <oc r="C114">
      <v>0</v>
    </oc>
    <nc r="C114">
      <v>54384.482840000004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67" sId="1" odxf="1" dxf="1" numFmtId="4">
    <oc r="C115">
      <v>36394.740619999997</v>
    </oc>
    <nc r="C115">
      <v>114521.85033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68" sId="1" odxf="1" dxf="1" numFmtId="4">
    <oc r="C116">
      <v>5709.5427800000007</v>
    </oc>
    <nc r="C116">
      <v>32066.76611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9" sId="1" odxf="1" dxf="1" numFmtId="4">
    <oc r="C117">
      <v>2667.7066600000003</v>
    </oc>
    <nc r="C117">
      <v>5847.7187699999995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70" sId="1" odxf="1" dxf="1" numFmtId="4">
    <nc r="C118">
      <v>0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71" sId="1" odxf="1" dxf="1" numFmtId="4">
    <oc r="C119">
      <v>3041.8361199999999</v>
    </oc>
    <nc r="C119">
      <v>26219.047340000001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72" sId="1" odxf="1" dxf="1" numFmtId="4">
    <oc r="C120">
      <v>3105272.2057600003</v>
    </oc>
    <nc r="C120">
      <v>8781822.6009400003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3" sId="1" odxf="1" dxf="1" numFmtId="4">
    <oc r="C121">
      <v>859217.31651000003</v>
    </oc>
    <nc r="C121">
      <v>2043858.71352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74" sId="1" odxf="1" dxf="1" numFmtId="4">
    <oc r="C122">
      <v>1889516.6841500001</v>
    </oc>
    <nc r="C122">
      <v>5888980.57785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75" sId="1" odxf="1" dxf="1" numFmtId="4">
    <oc r="C123">
      <v>119032.57127</v>
    </oc>
    <nc r="C123">
      <v>264568.92191999999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76" sId="1" odxf="1" dxf="1" numFmtId="4">
    <oc r="C124">
      <v>136419.03178999998</v>
    </oc>
    <nc r="C124">
      <v>323499.52017999999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77" sId="1" odxf="1" dxf="1" numFmtId="4">
    <oc r="C125">
      <v>8986.5327600000001</v>
    </oc>
    <nc r="C125">
      <v>37825.05719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78" sId="1" odxf="1" dxf="1" numFmtId="4">
    <oc r="C126">
      <v>429.36</v>
    </oc>
    <nc r="C126">
      <v>1195.3599999999999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79" sId="1" odxf="1" dxf="1" numFmtId="4">
    <oc r="C127">
      <v>51697.431049999999</v>
    </oc>
    <nc r="C127">
      <v>112540.7188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1" sqref="C128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180" sId="1" odxf="1" dxf="1" numFmtId="4">
    <oc r="C129">
      <v>39973.278229999996</v>
    </oc>
    <nc r="C129">
      <v>109353.73148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1" sId="1" odxf="1" dxf="1" numFmtId="4">
    <oc r="C130">
      <v>170502.78338000001</v>
    </oc>
    <nc r="C130">
      <v>691454.29667999991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2" sId="1" odxf="1" dxf="1" numFmtId="4">
    <oc r="C131">
      <v>152666.78412</v>
    </oc>
    <nc r="C131">
      <v>654032.72996999999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3" sId="1" odxf="1" dxf="1" numFmtId="4">
    <oc r="C132">
      <v>5221.4129699999994</v>
    </oc>
    <nc r="C132">
      <v>10705.244060000001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4" sId="1" odxf="1" dxf="1" numFmtId="4">
    <oc r="C133">
      <v>12614.586289999999</v>
    </oc>
    <nc r="C133">
      <v>26716.322649999998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5" sId="1" odxf="1" dxf="1" numFmtId="4">
    <oc r="C134">
      <v>982282.09609999997</v>
    </oc>
    <nc r="C134">
      <v>2546967.70988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6" sId="1" odxf="1" dxf="1" numFmtId="4">
    <oc r="C135">
      <v>370094.15025000001</v>
    </oc>
    <nc r="C135">
      <v>888850.19036000001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7" sId="1" odxf="1" dxf="1" numFmtId="4">
    <oc r="C136">
      <v>261953.94309000002</v>
    </oc>
    <nc r="C136">
      <v>830477.53099999996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8" sId="1" odxf="1" dxf="1" numFmtId="4">
    <oc r="C137">
      <v>42686.84474</v>
    </oc>
    <nc r="C137">
      <v>85093.844459999993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9" sId="1" odxf="1" dxf="1" numFmtId="4">
    <oc r="C138">
      <v>21295.78255</v>
    </oc>
    <nc r="C138">
      <v>47209.562890000001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90" sId="1" odxf="1" dxf="1" numFmtId="4">
    <oc r="C139">
      <v>48240.186580000001</v>
    </oc>
    <nc r="C139">
      <v>104302.63039000001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91" sId="1" odxf="1" dxf="1" numFmtId="4">
    <oc r="C140">
      <v>238011.18888999999</v>
    </oc>
    <nc r="C140">
      <v>591033.95077999996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92" sId="1" odxf="1" dxf="1" numFmtId="4">
    <oc r="C141">
      <v>3843112.8000400001</v>
    </oc>
    <nc r="C141">
      <v>7631041.49529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3" sId="1" odxf="1" dxf="1" numFmtId="4">
    <oc r="C142">
      <v>979951.57328000001</v>
    </oc>
    <nc r="C142">
      <v>1976974.703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94" sId="1" odxf="1" dxf="1" numFmtId="4">
    <oc r="C143">
      <v>275416.13577999995</v>
    </oc>
    <nc r="C143">
      <v>646165.1375800001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95" sId="1" odxf="1" dxf="1" numFmtId="4">
    <oc r="C144">
      <v>1834280.46627</v>
    </oc>
    <nc r="C144">
      <v>3515697.07651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96" sId="1" odxf="1" dxf="1" numFmtId="4">
    <oc r="C145">
      <v>695128.48864999996</v>
    </oc>
    <nc r="C145">
      <v>1362006.3678499998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97" sId="1" odxf="1" dxf="1" numFmtId="4">
    <oc r="C146">
      <v>58336.136060000004</v>
    </oc>
    <nc r="C146">
      <v>130198.21034999999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98" sId="1" odxf="1" dxf="1" numFmtId="4">
    <oc r="C147">
      <v>283494.07509</v>
    </oc>
    <nc r="C147">
      <v>576868.07120000001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1" sqref="C148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199" sId="1" odxf="1" dxf="1" numFmtId="4">
    <oc r="C149">
      <v>131015.07634999999</v>
    </oc>
    <nc r="C149">
      <v>256519.11968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00" sId="1" odxf="1" dxf="1" numFmtId="4">
    <oc r="C150">
      <v>147537.27606</v>
    </oc>
    <nc r="C150">
      <v>309112.41668999998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01" sId="1" odxf="1" dxf="1" numFmtId="4">
    <oc r="C151">
      <v>4941.7226799999999</v>
    </oc>
    <nc r="C151">
      <v>11236.534830000001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02" sId="1" odxf="1" dxf="1" numFmtId="4">
    <oc r="C152">
      <v>68755.62423999999</v>
    </oc>
    <nc r="C152">
      <v>151937.42928000001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3" sId="1" odxf="1" dxf="1" numFmtId="4">
    <oc r="C153">
      <v>23292.314420000002</v>
    </oc>
    <nc r="C153">
      <v>52889.367279999999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04" sId="1" odxf="1" dxf="1" numFmtId="4">
    <oc r="C154">
      <v>41768.126060000002</v>
    </oc>
    <nc r="C154">
      <v>90581.26453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05" sId="1" odxf="1" dxf="1" numFmtId="4">
    <oc r="C155">
      <v>3695.1837599999999</v>
    </oc>
    <nc r="C155">
      <v>8466.7974700000013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06" sId="1" odxf="1" dxf="1" numFmtId="4">
    <oc r="C156">
      <v>633.21346999999992</v>
    </oc>
    <nc r="C156">
      <v>652.60716000000002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7" sId="1" odxf="1" dxf="1" numFmtId="4">
    <oc r="C157">
      <v>633.21346999999992</v>
    </oc>
    <nc r="C157">
      <v>652.60716000000002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08" sId="1" odxf="1" dxf="1" numFmtId="4">
    <oc r="C158">
      <v>85734.426260000007</v>
    </oc>
    <nc r="C158">
      <v>227797.62718000001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9" sId="1" odxf="1" dxf="1" numFmtId="4">
    <oc r="C159">
      <v>85734.426260000007</v>
    </oc>
    <nc r="C159">
      <v>204298.9724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10" sId="1" odxf="1" dxf="1" numFmtId="4">
    <oc r="C160">
      <v>0</v>
    </oc>
    <nc r="C160">
      <v>18122.2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11" sId="1" odxf="1" dxf="1" numFmtId="4">
    <oc r="C161">
      <v>0</v>
    </oc>
    <nc r="C161">
      <v>5376.45478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12" sId="1" odxf="1" dxf="1" numFmtId="4">
    <oc r="C162">
      <v>12715722.847280001</v>
    </oc>
    <nc r="C162">
      <v>28175337.456630003</v>
    </nc>
    <ndxf>
      <numFmt numFmtId="166" formatCode="[$-419]#,##0.0"/>
      <fill>
        <patternFill patternType="solid">
          <fgColor rgb="FFB4C7DC"/>
          <bgColor rgb="FF93CDDD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13" sId="1" odxf="1" dxf="1" numFmtId="4">
    <oc r="C163">
      <v>1370700.1674200001</v>
    </oc>
    <nc r="C163">
      <v>2015145.27553</v>
    </nc>
    <ndxf>
      <numFmt numFmtId="166" formatCode="[$-419]#,##0.0"/>
      <fill>
        <patternFill patternType="solid">
          <fgColor rgb="FFB4C7DC"/>
          <bgColor rgb="FF93CDDD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1" sqref="C81:C82" start="0" length="2147483647">
    <dxf>
      <font>
        <color theme="1"/>
      </font>
    </dxf>
  </rfmt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5" sId="2" numFmtId="4">
    <oc r="C166">
      <v>-1069857.6497299999</v>
    </oc>
    <nc r="C166">
      <v>-1695767.1096199998</v>
    </nc>
  </rcc>
  <rcc rId="1186" sId="2" numFmtId="4">
    <oc r="C167">
      <v>748785.9142</v>
    </oc>
    <nc r="C167">
      <v>53408.998939999998</v>
    </nc>
  </rcc>
  <rcc rId="1187" sId="2" numFmtId="4">
    <oc r="C168">
      <v>131000</v>
    </oc>
    <nc r="C168">
      <v>-431560</v>
    </nc>
  </rcc>
  <rcc rId="1188" sId="2" numFmtId="4">
    <oc r="C169">
      <v>171000</v>
    </oc>
    <nc r="C169">
      <v>206000</v>
    </nc>
  </rcc>
  <rcc rId="1189" sId="2" numFmtId="4">
    <oc r="C170">
      <v>-40000</v>
    </oc>
    <nc r="C170">
      <v>-637560</v>
    </nc>
  </rcc>
  <rcc rId="1190" sId="2" numFmtId="4">
    <oc r="C171">
      <v>0</v>
    </oc>
    <nc r="C171">
      <v>563026.09</v>
    </nc>
  </rcc>
  <rcc rId="1191" sId="2" numFmtId="4">
    <oc r="C172">
      <v>0</v>
    </oc>
    <nc r="C172">
      <v>592560</v>
    </nc>
  </rcc>
  <rcc rId="1192" sId="2" numFmtId="4">
    <oc r="C173">
      <v>0</v>
    </oc>
    <nc r="C173">
      <v>-29533.91</v>
    </nc>
  </rcc>
  <rcc rId="1193" sId="2" numFmtId="4">
    <oc r="C174">
      <v>617785.9142</v>
    </oc>
    <nc r="C174">
      <v>-78057.091060000006</v>
    </nc>
  </rcc>
  <rcc rId="1194" sId="2" numFmtId="4">
    <oc r="C178">
      <v>617785.9142</v>
    </oc>
    <nc r="C178">
      <v>-78057.091060000006</v>
    </nc>
  </rcc>
  <rcc rId="1195" sId="2" numFmtId="4">
    <oc r="C179">
      <v>-1818643.5639300002</v>
    </oc>
    <nc r="C179">
      <v>-1749176.1085599998</v>
    </nc>
  </rcc>
  <rcc rId="1196" sId="2" numFmtId="4">
    <oc r="C180">
      <v>-24973214.28486</v>
    </oc>
    <nc r="C180">
      <v>-55338135.991169997</v>
    </nc>
  </rcc>
  <rcc rId="1197" sId="2" numFmtId="4">
    <oc r="C181">
      <v>23154570.720929999</v>
    </oc>
    <nc r="C181">
      <v>53588959.882610001</v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8" sId="2" numFmtId="4">
    <oc r="C31" t="e">
      <v>#N/A</v>
    </oc>
    <nc r="C31">
      <v>541878.77011000004</v>
    </nc>
  </rcc>
  <rcc rId="1199" sId="2" numFmtId="4">
    <oc r="C32" t="e">
      <v>#N/A</v>
    </oc>
    <nc r="C32">
      <v>658448.67154000001</v>
    </nc>
  </rcc>
  <rcc rId="1200" sId="2" numFmtId="4">
    <oc r="C33" t="e">
      <v>#N/A</v>
    </oc>
    <nc r="C33">
      <v>33.189209999999996</v>
    </nc>
  </rcc>
  <rcc rId="1201" sId="2" numFmtId="4">
    <oc r="C45" t="e">
      <v>#N/A</v>
    </oc>
    <nc r="C45">
      <v>0</v>
    </nc>
  </rcc>
  <rcc rId="1202" sId="2" numFmtId="4">
    <oc r="C46" t="e">
      <v>#N/A</v>
    </oc>
    <nc r="C46">
      <v>3.2001200000000001</v>
    </nc>
  </rcc>
  <rcc rId="1203" sId="2" numFmtId="4">
    <oc r="C51" t="e">
      <v>#N/A</v>
    </oc>
    <nc r="C51">
      <v>0</v>
    </nc>
  </rcc>
  <rcc rId="1204" sId="2" numFmtId="4">
    <oc r="C65" t="e">
      <v>#N/A</v>
    </oc>
    <nc r="C65">
      <v>10106799</v>
    </nc>
  </rcc>
  <rcc rId="1205" sId="2" numFmtId="4">
    <oc r="C66" t="e">
      <v>#N/A</v>
    </oc>
    <nc r="C66">
      <v>0</v>
    </nc>
  </rcc>
  <rcc rId="1206" sId="2" numFmtId="4">
    <oc r="C68" t="e">
      <v>#N/A</v>
    </oc>
    <nc r="C68">
      <v>0</v>
    </nc>
  </rcc>
  <rcc rId="1207" sId="2" numFmtId="4">
    <oc r="C69" t="e">
      <v>#N/A</v>
    </oc>
    <nc r="C69">
      <v>137174.79999999999</v>
    </nc>
  </rcc>
  <rcc rId="1208" sId="2" numFmtId="4">
    <oc r="C70" t="e">
      <v>#N/A</v>
    </oc>
    <nc r="C70">
      <v>0</v>
    </nc>
  </rcc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9" sId="2" numFmtId="4">
    <oc r="H55">
      <v>3373319.5011900002</v>
    </oc>
    <nc r="H55">
      <v>3522723.5834299996</v>
    </nc>
  </rcc>
  <rcc rId="1210" sId="2" numFmtId="4">
    <oc r="H57">
      <v>930600.5130700001</v>
    </oc>
    <nc r="H57">
      <v>934448.43478000001</v>
    </nc>
  </rcc>
  <rcc rId="1211" sId="2" numFmtId="4">
    <oc r="H58">
      <v>350097.18657000002</v>
    </oc>
    <nc r="H58">
      <v>347748.29657000001</v>
    </nc>
  </rcc>
  <rcc rId="1212" sId="2" numFmtId="4">
    <oc r="H60">
      <v>1019794.88011</v>
    </oc>
    <nc r="H60">
      <v>1020946.6445800001</v>
    </nc>
  </rcc>
  <rcc rId="1213" sId="2" numFmtId="4">
    <oc r="H61">
      <v>51825.695039999999</v>
    </oc>
    <nc r="H61">
      <v>51787.695039999999</v>
    </nc>
  </rcc>
  <rcc rId="1214" sId="2" numFmtId="4">
    <oc r="H76">
      <v>3061.9305199999999</v>
    </oc>
    <nc r="H76">
      <v>3737.8155200000001</v>
    </nc>
  </rcc>
  <rcc rId="1215" sId="2" numFmtId="4">
    <oc r="H62">
      <v>40694465.230519995</v>
    </oc>
    <nc r="H62">
      <v>40695141.11552</v>
    </nc>
  </rcc>
  <rcv guid="{B9D1FEBD-2414-4CDA-BC06-F216F77FD37D}" action="delete"/>
  <rdn rId="0" localSheetId="1" customView="1" name="Z_B9D1FEBD_2414_4CDA_BC06_F216F77FD37D_.wvu.PrintArea" hidden="1" oldHidden="1">
    <formula>'Респ на 1.07.2025г '!$A$2:$O$182</formula>
    <oldFormula>'Респ на 1.07.2025г '!$A$2:$O$182</oldFormula>
  </rdn>
  <rdn rId="0" localSheetId="1" customView="1" name="Z_B9D1FEBD_2414_4CDA_BC06_F216F77FD37D_.wvu.PrintTitles" hidden="1" oldHidden="1">
    <formula>'Респ на 1.07.2025г '!$81:$81</formula>
    <oldFormula>'Респ на 1.07.2025г '!$81:$81</oldFormula>
  </rdn>
  <rdn rId="0" localSheetId="1" customView="1" name="Z_B9D1FEBD_2414_4CDA_BC06_F216F77FD37D_.wvu.Cols" hidden="1" oldHidden="1">
    <formula>'Респ на 1.07.2025г '!$C:$G</formula>
    <oldFormula>'Респ на 1.07.2025г '!$C:$G</oldFormula>
  </rdn>
  <rdn rId="0" localSheetId="1" customView="1" name="Z_B9D1FEBD_2414_4CDA_BC06_F216F77FD37D_.wvu.FilterData" hidden="1" oldHidden="1">
    <formula>'Респ на 1.07.2025г '!$A$83:$D$163</formula>
    <oldFormula>'Респ на 1.07.2025г '!$A$83:$D$163</oldFormula>
  </rdn>
  <rdn rId="0" localSheetId="2" customView="1" name="Z_B9D1FEBD_2414_4CDA_BC06_F216F77FD37D_.wvu.PrintArea" hidden="1" oldHidden="1">
    <formula>'Консолид на 1.07.2025г '!$A$2:$O$182</formula>
    <oldFormula>'Консолид на 1.07.2025г '!$A$2:$O$182</oldFormula>
  </rdn>
  <rdn rId="0" localSheetId="2" customView="1" name="Z_B9D1FEBD_2414_4CDA_BC06_F216F77FD37D_.wvu.PrintTitles" hidden="1" oldHidden="1">
    <formula>'Консолид на 1.07.2025г '!$81:$81</formula>
    <oldFormula>'Консолид на 1.07.2025г '!$81:$81</oldFormula>
  </rdn>
  <rdn rId="0" localSheetId="2" customView="1" name="Z_B9D1FEBD_2414_4CDA_BC06_F216F77FD37D_.wvu.Cols" hidden="1" oldHidden="1">
    <formula>'Консолид на 1.07.2025г '!$C:$G</formula>
  </rdn>
  <rdn rId="0" localSheetId="2" customView="1" name="Z_B9D1FEBD_2414_4CDA_BC06_F216F77FD37D_.wvu.FilterData" hidden="1" oldHidden="1">
    <formula>'Консолид на 1.07.2025г '!$A$83:$D$163</formula>
    <oldFormula>'Консолид на 1.07.2025г '!$A$83:$D$163</oldFormula>
  </rdn>
  <rcv guid="{B9D1FEBD-2414-4CDA-BC06-F216F77FD37D}" action="add"/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4" sId="2" numFmtId="4">
    <oc r="H36">
      <v>2906118.4920700002</v>
    </oc>
    <nc r="H36">
      <v>2910048.1676500002</v>
    </nc>
  </rcc>
  <rcc rId="1225" sId="2" numFmtId="4">
    <oc r="H44">
      <v>253646.72277000002</v>
    </oc>
    <nc r="H44">
      <v>267909.63277000003</v>
    </nc>
  </rcc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6" sId="2" numFmtId="4">
    <oc r="H166">
      <v>3589722.9254899998</v>
    </oc>
    <nc r="H166">
      <v>3889007.5671300003</v>
    </nc>
  </rcc>
  <rcc rId="1227" sId="2" numFmtId="4">
    <oc r="H179">
      <v>1762459.6626300002</v>
    </oc>
    <nc r="H179">
      <v>2061744.30427</v>
    </nc>
  </rcc>
  <rcc rId="1228" sId="2" numFmtId="4">
    <oc r="H180">
      <v>-79391073.569859996</v>
    </oc>
    <nc r="H180">
      <v>-79567576.718559995</v>
    </nc>
  </rcc>
  <rcc rId="1229" sId="2" numFmtId="4">
    <oc r="H181">
      <v>81831615.419240013</v>
    </oc>
    <nc r="H181">
      <v>83846609.009880006</v>
    </nc>
  </rcc>
  <rcc rId="1230" sId="2" numFmtId="4">
    <oc r="K181">
      <v>27663173.683849998</v>
    </oc>
    <nc r="K181">
      <v>64174960.17013</v>
    </nc>
  </rcc>
  <rcc rId="1231" sId="2" numFmtId="4">
    <oc r="K180">
      <v>-29357269.246479999</v>
    </oc>
    <nc r="K180">
      <v>-65739443.400519997</v>
    </nc>
  </rcc>
  <rcc rId="1232" sId="2" numFmtId="4">
    <oc r="K179">
      <v>-1694095.5626300001</v>
    </oc>
    <nc r="K179">
      <v>-1564483.2303900002</v>
    </nc>
  </rcc>
  <rcc rId="1233" sId="2" numFmtId="4">
    <oc r="K178">
      <v>901206.67035000003</v>
    </oc>
    <nc r="K178">
      <v>1287949.0045</v>
    </nc>
  </rcc>
  <rcc rId="1234" sId="2" numFmtId="4">
    <oc r="K174">
      <v>901206.67035000003</v>
    </oc>
    <nc r="K174">
      <v>1287949.0045</v>
    </nc>
  </rcc>
  <rcc rId="1235" sId="2" numFmtId="4">
    <oc r="K172">
      <v>687884</v>
    </oc>
    <nc r="K172">
      <v>1287884</v>
    </nc>
  </rcc>
  <rcc rId="1236" sId="2" numFmtId="4">
    <oc r="K171">
      <v>687884</v>
    </oc>
    <nc r="K171">
      <v>1287884</v>
    </nc>
  </rcc>
  <rcc rId="1237" sId="2" numFmtId="4">
    <oc r="K169">
      <v>155000</v>
    </oc>
    <nc r="K169">
      <v>277500</v>
    </nc>
  </rcc>
  <rcc rId="1238" sId="2" numFmtId="4">
    <oc r="K170">
      <v>-900000</v>
    </oc>
    <nc r="K170">
      <v>-998300</v>
    </nc>
  </rcc>
  <rcc rId="1239" sId="2" numFmtId="4">
    <oc r="K168">
      <v>-745000</v>
    </oc>
    <nc r="K168">
      <v>-720800</v>
    </nc>
  </rcc>
  <rcc rId="1240" sId="2" numFmtId="4">
    <oc r="K167">
      <v>844090.67035000003</v>
    </oc>
    <nc r="K167">
      <v>1855033.0045</v>
    </nc>
  </rcc>
  <rcc rId="1241" sId="2" numFmtId="4">
    <oc r="K166">
      <v>-850004.89228000003</v>
    </oc>
    <nc r="K166">
      <v>290549.77411</v>
    </nc>
  </rcc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2" sId="2">
    <oc r="K9">
      <f>K10+K54</f>
    </oc>
    <nc r="K9">
      <f>VLOOKUP(B9,'C:\Users\a.shinahov\Downloads\[Отчет на 01.07.2025 года.xlsx]Консол на 01.07.2025 г'!$B$8:$D$43,3,0)</f>
    </nc>
  </rcc>
  <rcc rId="1243" sId="2" numFmtId="4">
    <oc r="K11">
      <v>919925.92587000004</v>
    </oc>
    <nc r="K11">
      <f>VLOOKUP(B11,'C:\Users\a.shinahov\Downloads\[Отчет на 01.07.2025 года.xlsx]Консол на 01.07.2025 г'!$B$8:$D$43,3,0)</f>
    </nc>
  </rcc>
  <rcc rId="1244" sId="2" numFmtId="4">
    <oc r="K15">
      <v>1941155.6810099999</v>
    </oc>
    <nc r="K15">
      <f>VLOOKUP(B15,'C:\Users\a.shinahov\Downloads\[Отчет на 01.07.2025 года.xlsx]Консол на 01.07.2025 г'!$B$8:$D$43,3,0)</f>
    </nc>
  </rcc>
  <rcc rId="1245" sId="2" numFmtId="4">
    <oc r="K25">
      <v>1098290.2042799999</v>
    </oc>
    <nc r="K25">
      <f>VLOOKUP(B25,'C:\Users\a.shinahov\Downloads\[Отчет на 01.07.2025 года.xlsx]Консол на 01.07.2025 г'!$B$8:$D$43,3,0)</f>
    </nc>
  </rcc>
  <rcc rId="1246" sId="2">
    <oc r="K27">
      <f>K26-K28</f>
    </oc>
    <nc r="K27">
      <f>VLOOKUP(B27,'C:\Users\a.shinahov\Downloads\[Отчет на 01.07.2025 года.xlsx]Консол на 01.07.2025 г'!$B$8:$D$43,3,0)</f>
    </nc>
  </rcc>
  <rcc rId="1247" sId="2" numFmtId="4">
    <oc r="K28">
      <v>963833.1738799999</v>
    </oc>
    <nc r="K28">
      <f>VLOOKUP(B28,'C:\Users\a.shinahov\Downloads\[Отчет на 01.07.2025 года.xlsx]Консол на 01.07.2025 г'!$B$8:$D$43,3,0)</f>
    </nc>
  </rcc>
  <rcc rId="1248" sId="2" numFmtId="4">
    <oc r="K29">
      <v>466564.42481</v>
    </oc>
    <nc r="K29">
      <f>VLOOKUP(B29,'C:\Users\a.shinahov\Downloads\[Отчет на 01.07.2025 года.xlsx]Консол на 01.07.2025 г'!$B$8:$D$43,3,0)</f>
    </nc>
  </rcc>
  <rcc rId="1249" sId="2" numFmtId="4">
    <oc r="K36">
      <v>743939.88072999998</v>
    </oc>
    <nc r="K36">
      <f>VLOOKUP(B36,'C:\Users\a.shinahov\Downloads\[Отчет на 01.07.2025 года.xlsx]Консол на 01.07.2025 г'!$B$8:$D$43,3,0)</f>
    </nc>
  </rcc>
  <rcc rId="1250" sId="2" numFmtId="4">
    <oc r="K40">
      <v>4204.9414900000002</v>
    </oc>
    <nc r="K40">
      <f>VLOOKUP(B40,'C:\Users\a.shinahov\Downloads\[Отчет на 01.07.2025 года.xlsx]Консол на 01.07.2025 г'!$B$8:$D$43,3,0)</f>
    </nc>
  </rcc>
  <rcc rId="1251" sId="2" numFmtId="4">
    <oc r="K44">
      <v>116658.17589</v>
    </oc>
    <nc r="K44">
      <f>VLOOKUP(B44,'C:\Users\a.shinahov\Downloads\[Отчет на 01.07.2025 года.xlsx]Консол на 01.07.2025 г'!$B$8:$D$43,3,0)</f>
    </nc>
  </rcc>
  <rcc rId="1252" sId="2" numFmtId="4">
    <oc r="K49">
      <v>-0.70563999999999993</v>
    </oc>
    <nc r="K49">
      <f>VLOOKUP(B49,'C:\Users\a.shinahov\Downloads\[Отчет на 01.07.2025 года.xlsx]Консол на 01.07.2025 г'!$B$8:$D$43,3,0)</f>
    </nc>
  </rcc>
  <rcc rId="1253" sId="2" numFmtId="4">
    <oc r="K55">
      <v>938322.67469000001</v>
    </oc>
    <nc r="K55">
      <f>VLOOKUP(B55,'C:\Users\a.shinahov\Downloads\[Отчет на 01.07.2025 года.xlsx]Консол на 01.07.2025 г'!$B$8:$D$43,3,0)</f>
    </nc>
  </rcc>
  <rcc rId="1254" sId="2" numFmtId="4">
    <oc r="K56">
      <v>3159.3584000000001</v>
    </oc>
    <nc r="K56">
      <f>VLOOKUP(B56,'C:\Users\a.shinahov\Downloads\[Отчет на 01.07.2025 года.xlsx]Консол на 01.07.2025 г'!$B$8:$D$43,3,0)</f>
    </nc>
  </rcc>
  <rcc rId="1255" sId="2" numFmtId="4">
    <oc r="K57">
      <v>251815.88163999998</v>
    </oc>
    <nc r="K57">
      <f>VLOOKUP(B57,'C:\Users\a.shinahov\Downloads\[Отчет на 01.07.2025 года.xlsx]Консол на 01.07.2025 г'!$B$8:$D$43,3,0)</f>
    </nc>
  </rcc>
  <rcc rId="1256" sId="2" numFmtId="4">
    <oc r="K58">
      <v>75440.791580000005</v>
    </oc>
    <nc r="K58">
      <f>VLOOKUP(B58,'C:\Users\a.shinahov\Downloads\[Отчет на 01.07.2025 года.xlsx]Консол на 01.07.2025 г'!$B$8:$D$43,3,0)</f>
    </nc>
  </rcc>
  <rcc rId="1257" sId="2" numFmtId="4">
    <oc r="K59">
      <v>0</v>
    </oc>
    <nc r="K59">
      <f>VLOOKUP(B59,'C:\Users\a.shinahov\Downloads\[Отчет на 01.07.2025 года.xlsx]Консол на 01.07.2025 г'!$B$8:$D$43,3,0)</f>
    </nc>
  </rcc>
  <rcc rId="1258" sId="2" numFmtId="4">
    <oc r="K60">
      <v>302133.83191000001</v>
    </oc>
    <nc r="K60">
      <f>VLOOKUP(B60,'C:\Users\a.shinahov\Downloads\[Отчет на 01.07.2025 года.xlsx]Консол на 01.07.2025 г'!$B$8:$D$43,3,0)</f>
    </nc>
  </rcc>
  <rcc rId="1259" sId="2" numFmtId="4">
    <oc r="K61">
      <v>17400.012010000002</v>
    </oc>
    <nc r="K61">
      <f>VLOOKUP(B61,'C:\Users\a.shinahov\Downloads\[Отчет на 01.07.2025 года.xlsx]Консол на 01.07.2025 г'!$B$8:$D$43,3,0)</f>
    </nc>
  </rcc>
  <rcc rId="1260" sId="2" numFmtId="4">
    <oc r="K62">
      <v>9252936.0002900008</v>
    </oc>
    <nc r="K62">
      <f>VLOOKUP(B62,'C:\Users\a.shinahov\Downloads\[Отчет на 01.07.2025 года.xlsx]Консол на 01.07.2025 г'!$B$8:$D$43,3,0)</f>
    </nc>
  </rcc>
  <rcc rId="1261" sId="2" numFmtId="4">
    <oc r="K63">
      <v>9246013.34987</v>
    </oc>
    <nc r="K63">
      <f>VLOOKUP(B63,'C:\Users\a.shinahov\Downloads\[Отчет на 01.07.2025 года.xlsx]Консол на 01.07.2025 г'!$B$8:$D$43,3,0)</f>
    </nc>
  </rcc>
  <rcc rId="1262" sId="2" numFmtId="4">
    <oc r="K64">
      <v>5906190.2999999998</v>
    </oc>
    <nc r="K64">
      <f>VLOOKUP(B64,'C:\Users\a.shinahov\Downloads\[Отчет на 01.07.2025 года.xlsx]Консол на 01.07.2025 г'!$B$8:$D$43,3,0)</f>
    </nc>
  </rcc>
  <rcc rId="1263" sId="2" numFmtId="4">
    <oc r="K65">
      <v>5609273.4000000004</v>
    </oc>
    <nc r="K65">
      <f>VLOOKUP(B65,'C:\Users\a.shinahov\Downloads\[Отчет на 01.07.2025 года.xlsx]Консол на 01.07.2025 г'!$B$8:$D$43,3,0)</f>
    </nc>
  </rcc>
  <rcc rId="1264" sId="2" numFmtId="4">
    <oc r="K67">
      <v>296916.90000000002</v>
    </oc>
    <nc r="K67">
      <f>VLOOKUP(B67,'C:\Users\a.shinahov\Downloads\[Отчет на 01.07.2025 года.xlsx]Консол на 01.07.2025 г'!$B$8:$D$43,3,0)</f>
    </nc>
  </rcc>
  <rcc rId="1265" sId="2" numFmtId="4">
    <oc r="K69">
      <v>0</v>
    </oc>
    <nc r="K69">
      <f>VLOOKUP(B69,'C:\Users\a.shinahov\Downloads\[Отчет на 01.07.2025 года.xlsx]Консол на 01.07.2025 г'!$B$8:$D$43,3,0)</f>
    </nc>
  </rcc>
  <rcc rId="1266" sId="2" numFmtId="4">
    <oc r="K71">
      <v>2811291.1321100001</v>
    </oc>
    <nc r="K71">
      <f>VLOOKUP(B71,'C:\Users\a.shinahov\Downloads\[Отчет на 01.07.2025 года.xlsx]Консол на 01.07.2025 г'!$B$8:$D$43,3,0)</f>
    </nc>
  </rcc>
  <rcc rId="1267" sId="2" numFmtId="4">
    <oc r="K72">
      <v>356870.44033999997</v>
    </oc>
    <nc r="K72">
      <f>VLOOKUP(B72,'C:\Users\a.shinahov\Downloads\[Отчет на 01.07.2025 года.xlsx]Консол на 01.07.2025 г'!$B$8:$D$43,3,0)</f>
    </nc>
  </rcc>
  <rcc rId="1268" sId="2" numFmtId="4">
    <oc r="K73">
      <v>171661.47741999998</v>
    </oc>
    <nc r="K73">
      <f>VLOOKUP(B73,'C:\Users\a.shinahov\Downloads\[Отчет на 01.07.2025 года.xlsx]Консол на 01.07.2025 г'!$B$8:$D$43,3,0)</f>
    </nc>
  </rcc>
  <rcc rId="1269" sId="2" numFmtId="4">
    <oc r="K74">
      <v>200</v>
    </oc>
    <nc r="K74">
      <f>VLOOKUP(B74,'C:\Users\a.shinahov\Downloads\[Отчет на 01.07.2025 года.xlsx]Консол на 01.07.2025 г'!$B$8:$D$43,3,0)</f>
    </nc>
  </rcc>
  <rcc rId="1270" sId="2" numFmtId="4">
    <oc r="K75">
      <v>800</v>
    </oc>
    <nc r="K75">
      <f>VLOOKUP(B75,'C:\Users\a.shinahov\Downloads\[Отчет на 01.07.2025 года.xlsx]Консол на 01.07.2025 г'!$B$8:$D$43,3,0)</f>
    </nc>
  </rcc>
  <rcc rId="1271" sId="2" numFmtId="4">
    <oc r="K76">
      <v>1466.3175000000001</v>
    </oc>
    <nc r="K76">
      <f>VLOOKUP(B76,'C:\Users\a.shinahov\Downloads\[Отчет на 01.07.2025 года.xlsx]Консол на 01.07.2025 г'!$B$8:$D$43,3,0)</f>
    </nc>
  </rcc>
  <rcc rId="1272" sId="2" numFmtId="4">
    <oc r="K77">
      <v>5303.7905799999999</v>
    </oc>
    <nc r="K77">
      <f>VLOOKUP(B77,'C:\Users\a.shinahov\Downloads\[Отчет на 01.07.2025 года.xlsx]Консол на 01.07.2025 г'!$B$8:$D$43,3,0)</f>
    </nc>
  </rcc>
  <rcc rId="1273" sId="2" numFmtId="4">
    <oc r="K78">
      <v>-847.45766000000003</v>
    </oc>
    <nc r="K78">
      <f>VLOOKUP(B78,'C:\Users\a.shinahov\Downloads\[Отчет на 01.07.2025 года.xlsx]Консол на 01.07.2025 г'!$B$8:$D$43,3,0)</f>
    </nc>
  </rcc>
  <rcc rId="1274" sId="2">
    <oc r="K10">
      <f>K11+K15+K25+K29+K36+K40+K44+K49</f>
    </oc>
    <nc r="K10" t="e">
      <v>#N/A</v>
    </nc>
  </rcc>
  <rcc rId="1275" sId="2" numFmtId="4">
    <oc r="K11">
      <f>VLOOKUP(B11,'C:\Users\a.shinahov\Downloads\[Отчет на 01.07.2025 года.xlsx]Консол на 01.07.2025 г'!$B$8:$D$43,3,0)</f>
    </oc>
    <nc r="K11">
      <v>1597675.7727900001</v>
    </nc>
  </rcc>
  <rcc rId="1276" sId="2">
    <oc r="K12">
      <v>905655.84412999998</v>
    </oc>
    <nc r="K12" t="e">
      <v>#N/A</v>
    </nc>
  </rcc>
  <rcc rId="1277" sId="2">
    <oc r="K13">
      <v>905770.13413000002</v>
    </oc>
    <nc r="K13" t="e">
      <v>#N/A</v>
    </nc>
  </rcc>
  <rcc rId="1278" sId="2">
    <oc r="K14">
      <v>-114.29</v>
    </oc>
    <nc r="K14" t="e">
      <v>#N/A</v>
    </nc>
  </rcc>
  <rcc rId="1279" sId="2" numFmtId="4">
    <oc r="K15">
      <f>VLOOKUP(B15,'C:\Users\a.shinahov\Downloads\[Отчет на 01.07.2025 года.xlsx]Консол на 01.07.2025 г'!$B$8:$D$43,3,0)</f>
    </oc>
    <nc r="K15">
      <v>4406711.3976199999</v>
    </nc>
  </rcc>
  <rcc rId="1280" sId="2">
    <oc r="K16">
      <v>1772454.9472699999</v>
    </oc>
    <nc r="K16" t="e">
      <v>#N/A</v>
    </nc>
  </rcc>
  <rcc rId="1281" sId="2">
    <oc r="K17">
      <v>2219.6505699999998</v>
    </oc>
    <nc r="K17" t="e">
      <v>#N/A</v>
    </nc>
  </rcc>
  <rcc rId="1282" sId="2">
    <oc r="K18">
      <v>42805.169049999997</v>
    </oc>
    <nc r="K18" t="e">
      <v>#N/A</v>
    </nc>
  </rcc>
  <rcc rId="1283" sId="2">
    <oc r="K19">
      <v>61019.085509999997</v>
    </oc>
    <nc r="K19" t="e">
      <v>#N/A</v>
    </nc>
  </rcc>
  <rcc rId="1284" sId="2">
    <oc r="K20">
      <v>0</v>
    </oc>
    <nc r="K20" t="e">
      <v>#N/A</v>
    </nc>
  </rcc>
  <rcc rId="1285" sId="2">
    <oc r="K21">
      <v>3524.4512500000001</v>
    </oc>
    <nc r="K21" t="e">
      <v>#N/A</v>
    </nc>
  </rcc>
  <rcc rId="1286" sId="2">
    <oc r="K22">
      <v>0</v>
    </oc>
    <nc r="K22" t="e">
      <v>#N/A</v>
    </nc>
  </rcc>
  <rcc rId="1287" sId="2">
    <oc r="K23">
      <v>0</v>
    </oc>
    <nc r="K23" t="e">
      <v>#N/A</v>
    </nc>
  </rcc>
  <rcc rId="1288" sId="2">
    <oc r="K24">
      <v>0</v>
    </oc>
    <nc r="K24" t="e">
      <v>#N/A</v>
    </nc>
  </rcc>
  <rcc rId="1289" sId="2" numFmtId="4">
    <oc r="K25">
      <f>VLOOKUP(B25,'C:\Users\a.shinahov\Downloads\[Отчет на 01.07.2025 года.xlsx]Консол на 01.07.2025 г'!$B$8:$D$43,3,0)</f>
    </oc>
    <nc r="K25">
      <v>1942929.03746</v>
    </nc>
  </rcc>
  <rcc rId="1290" sId="2">
    <oc r="K26">
      <v>1098290.2042799999</v>
    </oc>
    <nc r="K26" t="e">
      <v>#N/A</v>
    </nc>
  </rcc>
  <rcc rId="1291" sId="2" numFmtId="4">
    <oc r="K27">
      <f>VLOOKUP(B27,'C:\Users\a.shinahov\Downloads\[Отчет на 01.07.2025 года.xlsx]Консол на 01.07.2025 г'!$B$8:$D$43,3,0)</f>
    </oc>
    <nc r="K27">
      <v>315406.3857799999</v>
    </nc>
  </rcc>
  <rcc rId="1292" sId="2" numFmtId="4">
    <oc r="K28">
      <f>VLOOKUP(B28,'C:\Users\a.shinahov\Downloads\[Отчет на 01.07.2025 года.xlsx]Консол на 01.07.2025 г'!$B$8:$D$43,3,0)</f>
    </oc>
    <nc r="K28">
      <v>1627522.6516800001</v>
    </nc>
  </rcc>
  <rcc rId="1293" sId="2" numFmtId="4">
    <oc r="K29">
      <f>VLOOKUP(B29,'C:\Users\a.shinahov\Downloads\[Отчет на 01.07.2025 года.xlsx]Консол на 01.07.2025 г'!$B$8:$D$43,3,0)</f>
    </oc>
    <nc r="K29">
      <v>1646009.4026600001</v>
    </nc>
  </rcc>
  <rcc rId="1294" sId="2">
    <oc r="K30">
      <v>312484.34549000004</v>
    </oc>
    <nc r="K30" t="e">
      <v>#N/A</v>
    </nc>
  </rcc>
  <rcc rId="1295" sId="2">
    <oc r="K31">
      <v>128401.30679</v>
    </oc>
    <nc r="K31" t="e">
      <v>#N/A</v>
    </nc>
  </rcc>
  <rcc rId="1296" sId="2">
    <oc r="K32">
      <v>184082.4387</v>
    </oc>
    <nc r="K32" t="e">
      <v>#N/A</v>
    </nc>
  </rcc>
  <rcc rId="1297" sId="2">
    <oc r="K33">
      <v>0.6</v>
    </oc>
    <nc r="K33" t="e">
      <v>#N/A</v>
    </nc>
  </rcc>
  <rcc rId="1298" sId="2">
    <oc r="K34">
      <v>77161.736700000009</v>
    </oc>
    <nc r="K34" t="e">
      <v>#N/A</v>
    </nc>
  </rcc>
  <rcc rId="1299" sId="2">
    <oc r="K35">
      <v>44595.4133</v>
    </oc>
    <nc r="K35" t="e">
      <v>#N/A</v>
    </nc>
  </rcc>
  <rcc rId="1300" sId="2" numFmtId="4">
    <oc r="K36">
      <f>VLOOKUP(B36,'C:\Users\a.shinahov\Downloads\[Отчет на 01.07.2025 года.xlsx]Консол на 01.07.2025 г'!$B$8:$D$43,3,0)</f>
    </oc>
    <nc r="K36">
      <v>1394123.4966199999</v>
    </nc>
  </rcc>
  <rcc rId="1301" sId="2">
    <oc r="K37">
      <v>513570.58632999996</v>
    </oc>
    <nc r="K37" t="e">
      <v>#N/A</v>
    </nc>
  </rcc>
  <rcc rId="1302" sId="2">
    <oc r="K38">
      <v>90969.352010000002</v>
    </oc>
    <nc r="K38" t="e">
      <v>#N/A</v>
    </nc>
  </rcc>
  <rcc rId="1303" sId="2">
    <oc r="K39">
      <v>1253</v>
    </oc>
    <nc r="K39" t="e">
      <v>#N/A</v>
    </nc>
  </rcc>
  <rcc rId="1304" sId="2" numFmtId="4">
    <oc r="K40">
      <f>VLOOKUP(B40,'C:\Users\a.shinahov\Downloads\[Отчет на 01.07.2025 года.xlsx]Консол на 01.07.2025 г'!$B$8:$D$43,3,0)</f>
    </oc>
    <nc r="K40">
      <v>9104.7377400000005</v>
    </nc>
  </rcc>
  <rcc rId="1305" sId="2">
    <oc r="K41">
      <v>4179.0655500000003</v>
    </oc>
    <nc r="K41" t="e">
      <v>#N/A</v>
    </nc>
  </rcc>
  <rcc rId="1306" sId="2">
    <oc r="K42">
      <v>0</v>
    </oc>
    <nc r="K42" t="e">
      <v>#N/A</v>
    </nc>
  </rcc>
  <rcc rId="1307" sId="2">
    <oc r="K43">
      <v>25.87594</v>
    </oc>
    <nc r="K43" t="e">
      <v>#N/A</v>
    </nc>
  </rcc>
  <rcc rId="1308" sId="2" numFmtId="4">
    <oc r="K44">
      <f>VLOOKUP(B44,'C:\Users\a.shinahov\Downloads\[Отчет на 01.07.2025 года.xlsx]Консол на 01.07.2025 г'!$B$8:$D$43,3,0)</f>
    </oc>
    <nc r="K44">
      <v>236070.48658000003</v>
    </nc>
  </rcc>
  <rcc rId="1309" sId="2">
    <oc r="K45">
      <v>0</v>
    </oc>
    <nc r="K45" t="e">
      <v>#N/A</v>
    </nc>
  </rcc>
  <rcc rId="1310" sId="2">
    <oc r="K46">
      <v>5.4</v>
    </oc>
    <nc r="K46" t="e">
      <v>#N/A</v>
    </nc>
  </rcc>
  <rcc rId="1311" sId="2">
    <oc r="K47">
      <v>897.80050000000006</v>
    </oc>
    <nc r="K47" t="e">
      <v>#N/A</v>
    </nc>
  </rcc>
  <rcc rId="1312" sId="2">
    <oc r="K48">
      <v>23412.51035</v>
    </oc>
    <nc r="K48" t="e">
      <v>#N/A</v>
    </nc>
  </rcc>
  <rcc rId="1313" sId="2" numFmtId="4">
    <oc r="K49">
      <f>VLOOKUP(B49,'C:\Users\a.shinahov\Downloads\[Отчет на 01.07.2025 года.xlsx]Консол на 01.07.2025 г'!$B$8:$D$43,3,0)</f>
    </oc>
    <nc r="K49">
      <v>-0.94664000000000004</v>
    </nc>
  </rcc>
  <rcc rId="1314" sId="2">
    <oc r="K50">
      <v>0</v>
    </oc>
    <nc r="K50" t="e">
      <v>#N/A</v>
    </nc>
  </rcc>
  <rcc rId="1315" sId="2">
    <oc r="K51">
      <v>0</v>
    </oc>
    <nc r="K51" t="e">
      <v>#N/A</v>
    </nc>
  </rcc>
  <rcc rId="1316" sId="2">
    <oc r="K52">
      <v>-0.70525000000000004</v>
    </oc>
    <nc r="K52" t="e">
      <v>#N/A</v>
    </nc>
  </rcc>
  <rcc rId="1317" sId="2">
    <oc r="K53">
      <v>0</v>
    </oc>
    <nc r="K53" t="e">
      <v>#N/A</v>
    </nc>
  </rcc>
  <rcc rId="1318" sId="2">
    <oc r="K54">
      <f>K55+K56+K57+K58+K59+K60+K61</f>
    </oc>
    <nc r="K54" t="e">
      <v>#N/A</v>
    </nc>
  </rcc>
  <rcc rId="1319" sId="2" numFmtId="4">
    <oc r="K55">
      <f>VLOOKUP(B55,'C:\Users\a.shinahov\Downloads\[Отчет на 01.07.2025 года.xlsx]Консол на 01.07.2025 г'!$B$8:$D$43,3,0)</f>
    </oc>
    <nc r="K55">
      <v>1814309.7128299999</v>
    </nc>
  </rcc>
  <rcc rId="1320" sId="2" numFmtId="4">
    <oc r="K56">
      <f>VLOOKUP(B56,'C:\Users\a.shinahov\Downloads\[Отчет на 01.07.2025 года.xlsx]Консол на 01.07.2025 г'!$B$8:$D$43,3,0)</f>
    </oc>
    <nc r="K56">
      <v>4534.8301799999999</v>
    </nc>
  </rcc>
  <rcc rId="1321" sId="2" numFmtId="4">
    <oc r="K57">
      <f>VLOOKUP(B57,'C:\Users\a.shinahov\Downloads\[Отчет на 01.07.2025 года.xlsx]Консол на 01.07.2025 г'!$B$8:$D$43,3,0)</f>
    </oc>
    <nc r="K57">
      <v>526701.70039999997</v>
    </nc>
  </rcc>
  <rcc rId="1322" sId="2" numFmtId="4">
    <oc r="K58">
      <f>VLOOKUP(B58,'C:\Users\a.shinahov\Downloads\[Отчет на 01.07.2025 года.xlsx]Консол на 01.07.2025 г'!$B$8:$D$43,3,0)</f>
    </oc>
    <nc r="K58">
      <v>135996.08968</v>
    </nc>
  </rcc>
  <rcc rId="1323" sId="2" numFmtId="4">
    <oc r="K59">
      <f>VLOOKUP(B59,'C:\Users\a.shinahov\Downloads\[Отчет на 01.07.2025 года.xlsx]Консол на 01.07.2025 г'!$B$8:$D$43,3,0)</f>
    </oc>
    <nc r="K59">
      <v>35.154000000000003</v>
    </nc>
  </rcc>
  <rcc rId="1324" sId="2" numFmtId="4">
    <oc r="K60">
      <f>VLOOKUP(B60,'C:\Users\a.shinahov\Downloads\[Отчет на 01.07.2025 года.xlsx]Консол на 01.07.2025 г'!$B$8:$D$43,3,0)</f>
    </oc>
    <nc r="K60">
      <v>744954.86164000002</v>
    </nc>
  </rcc>
  <rcc rId="1325" sId="2" numFmtId="4">
    <oc r="K61">
      <f>VLOOKUP(B61,'C:\Users\a.shinahov\Downloads\[Отчет на 01.07.2025 года.xlsx]Консол на 01.07.2025 г'!$B$8:$D$43,3,0)</f>
    </oc>
    <nc r="K61">
      <v>29910.028829999999</v>
    </nc>
  </rcc>
  <rcc rId="1326" sId="2" numFmtId="4">
    <oc r="K62">
      <f>VLOOKUP(B62,'C:\Users\a.shinahov\Downloads\[Отчет на 01.07.2025 года.xlsx]Консол на 01.07.2025 г'!$B$8:$D$43,3,0)</f>
    </oc>
    <nc r="K62">
      <v>20887095.355220005</v>
    </nc>
  </rcc>
  <rcc rId="1327" sId="2" numFmtId="4">
    <oc r="K63">
      <f>VLOOKUP(B63,'C:\Users\a.shinahov\Downloads\[Отчет на 01.07.2025 года.xlsx]Консол на 01.07.2025 г'!$B$8:$D$43,3,0)</f>
    </oc>
    <nc r="K63">
      <v>20881938.28827</v>
    </nc>
  </rcc>
  <rcc rId="1328" sId="2" numFmtId="4">
    <oc r="K64">
      <f>VLOOKUP(B64,'C:\Users\a.shinahov\Downloads\[Отчет на 01.07.2025 года.xlsx]Консол на 01.07.2025 г'!$B$8:$D$43,3,0)</f>
    </oc>
    <nc r="K64">
      <v>11812380.6</v>
    </nc>
  </rcc>
  <rcc rId="1329" sId="2" numFmtId="4">
    <oc r="K65">
      <f>VLOOKUP(B65,'C:\Users\a.shinahov\Downloads\[Отчет на 01.07.2025 года.xlsx]Консол на 01.07.2025 г'!$B$8:$D$43,3,0)</f>
    </oc>
    <nc r="K65">
      <v>11218546.800000001</v>
    </nc>
  </rcc>
  <rcc rId="1330" sId="2">
    <oc r="K66">
      <v>0</v>
    </oc>
    <nc r="K66" t="e">
      <v>#N/A</v>
    </nc>
  </rcc>
  <rcc rId="1331" sId="2" numFmtId="4">
    <oc r="K67">
      <f>VLOOKUP(B67,'C:\Users\a.shinahov\Downloads\[Отчет на 01.07.2025 года.xlsx]Консол на 01.07.2025 г'!$B$8:$D$43,3,0)</f>
    </oc>
    <nc r="K67">
      <v>593833.80000000005</v>
    </nc>
  </rcc>
  <rcc rId="1332" sId="2">
    <oc r="K68">
      <v>0</v>
    </oc>
    <nc r="K68" t="e">
      <v>#N/A</v>
    </nc>
  </rcc>
  <rcc rId="1333" sId="2" numFmtId="4">
    <oc r="K69">
      <f>VLOOKUP(B69,'C:\Users\a.shinahov\Downloads\[Отчет на 01.07.2025 года.xlsx]Консол на 01.07.2025 г'!$B$8:$D$43,3,0)</f>
    </oc>
    <nc r="K69">
      <v>0</v>
    </nc>
  </rcc>
  <rcc rId="1334" sId="2">
    <oc r="K70">
      <v>0</v>
    </oc>
    <nc r="K70" t="e">
      <v>#N/A</v>
    </nc>
  </rcc>
  <rcc rId="1335" sId="2" numFmtId="4">
    <oc r="K71">
      <f>VLOOKUP(B71,'C:\Users\a.shinahov\Downloads\[Отчет на 01.07.2025 года.xlsx]Консол на 01.07.2025 г'!$B$8:$D$43,3,0)</f>
    </oc>
    <nc r="K71">
      <v>7969754.6219199998</v>
    </nc>
  </rcc>
  <rcc rId="1336" sId="2" numFmtId="4">
    <oc r="K72">
      <f>VLOOKUP(B72,'C:\Users\a.shinahov\Downloads\[Отчет на 01.07.2025 года.xlsx]Консол на 01.07.2025 г'!$B$8:$D$43,3,0)</f>
    </oc>
    <nc r="K72">
      <v>636111.69957000006</v>
    </nc>
  </rcc>
  <rcc rId="1337" sId="2" numFmtId="4">
    <oc r="K73">
      <f>VLOOKUP(B73,'C:\Users\a.shinahov\Downloads\[Отчет на 01.07.2025 года.xlsx]Консол на 01.07.2025 г'!$B$8:$D$43,3,0)</f>
    </oc>
    <nc r="K73">
      <v>463691.36677999998</v>
    </nc>
  </rcc>
  <rcc rId="1338" sId="2" numFmtId="4">
    <oc r="K74">
      <f>VLOOKUP(B74,'C:\Users\a.shinahov\Downloads\[Отчет на 01.07.2025 года.xlsx]Консол на 01.07.2025 г'!$B$8:$D$43,3,0)</f>
    </oc>
    <nc r="K74">
      <v>3365.203</v>
    </nc>
  </rcc>
  <rcc rId="1339" sId="2" numFmtId="4">
    <oc r="K75">
      <f>VLOOKUP(B75,'C:\Users\a.shinahov\Downloads\[Отчет на 01.07.2025 года.xlsx]Консол на 01.07.2025 г'!$B$8:$D$43,3,0)</f>
    </oc>
    <nc r="K75">
      <v>6847.4324999999999</v>
    </nc>
  </rcc>
  <rcc rId="1340" sId="2" numFmtId="4">
    <oc r="K76">
      <f>VLOOKUP(B76,'C:\Users\a.shinahov\Downloads\[Отчет на 01.07.2025 года.xlsx]Консол на 01.07.2025 г'!$B$8:$D$43,3,0)</f>
    </oc>
    <nc r="K76">
      <v>9733.9940299999998</v>
    </nc>
  </rcc>
  <rcc rId="1341" sId="2" numFmtId="4">
    <oc r="K77">
      <f>VLOOKUP(B77,'C:\Users\a.shinahov\Downloads\[Отчет на 01.07.2025 года.xlsx]Консол на 01.07.2025 г'!$B$8:$D$43,3,0)</f>
    </oc>
    <nc r="K77">
      <v>8262.1206999999995</v>
    </nc>
  </rcc>
  <rcc rId="1342" sId="2" numFmtId="4">
    <oc r="K78">
      <f>VLOOKUP(B78,'C:\Users\a.shinahov\Downloads\[Отчет на 01.07.2025 года.xlsx]Консол на 01.07.2025 г'!$B$8:$D$43,3,0)</f>
    </oc>
    <nc r="K78">
      <v>-23051.683280000001</v>
    </nc>
  </rcc>
  <rcc rId="1343" sId="2" numFmtId="4">
    <oc r="K9">
      <f>VLOOKUP(B9,'C:\Users\a.shinahov\Downloads\[Отчет на 01.07.2025 года.xlsx]Консол на 01.07.2025 г'!$B$8:$D$43,3,0)</f>
    </oc>
    <nc r="K9">
      <v>14489065.762389999</v>
    </nc>
  </rcc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4" sId="2" numFmtId="4">
    <oc r="K12" t="e">
      <v>#N/A</v>
    </oc>
    <nc r="K12">
      <v>1570662.67407</v>
    </nc>
  </rcc>
  <rcc rId="1345" sId="2" numFmtId="4">
    <oc r="K13" t="e">
      <v>#N/A</v>
    </oc>
    <nc r="K13">
      <v>1570783.2830699999</v>
    </nc>
  </rcc>
  <rcc rId="1346" sId="2" numFmtId="4">
    <oc r="K14" t="e">
      <v>#N/A</v>
    </oc>
    <nc r="K14">
      <v>-120.60899999999999</v>
    </nc>
  </rcc>
  <rcc rId="1347" sId="2">
    <oc r="K10" t="e">
      <v>#N/A</v>
    </oc>
    <nc r="K10">
      <f>K11+K15+K25+K29+K36+K40+K44+K49</f>
    </nc>
  </rcc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8" sId="2" numFmtId="4">
    <oc r="K16" t="e">
      <v>#N/A</v>
    </oc>
    <nc r="K16">
      <v>3955542.7966799997</v>
    </nc>
  </rcc>
  <rcc rId="1349" sId="2">
    <oc r="K17" t="e">
      <v>#N/A</v>
    </oc>
    <nc r="K17">
      <f>'O:\ОТЧЕТЫ\мес 2025\июнь\[0503317 на 01.07.2025.xlsx]1.Доходы'!$AA$29+'O:\ОТЧЕТЫ\мес 2025\июнь\[0503317 на 01.07.2025.xlsx]1.Доходы'!$AA$30+'O:\ОТЧЕТЫ\мес 2025\июнь\[0503317 на 01.07.2025.xlsx]1.Доходы'!$AA$31+'O:\ОТЧЕТЫ\мес 2025\июнь\[0503317 на 01.07.2025.xlsx]1.Доходы'!$AA$32</f>
    </nc>
  </rcc>
  <rcc rId="1350" sId="2" numFmtId="4">
    <oc r="K17">
      <f>'O:\ОТЧЕТЫ\мес 2025\июнь\[0503317 на 01.07.2025.xlsx]1.Доходы'!$AA$29+'O:\ОТЧЕТЫ\мес 2025\июнь\[0503317 на 01.07.2025.xlsx]1.Доходы'!$AA$30+'O:\ОТЧЕТЫ\мес 2025\июнь\[0503317 на 01.07.2025.xlsx]1.Доходы'!$AA$31+'O:\ОТЧЕТЫ\мес 2025\июнь\[0503317 на 01.07.2025.xlsx]1.Доходы'!$AA$32</f>
    </oc>
    <nc r="K17">
      <v>29480.251</v>
    </nc>
  </rcc>
  <rcc rId="1351" sId="2" numFmtId="4">
    <oc r="K18" t="e">
      <v>#N/A</v>
    </oc>
    <nc r="K18">
      <v>67000.760030000005</v>
    </nc>
  </rcc>
  <rcc rId="1352" sId="2" numFmtId="4">
    <oc r="K19" t="e">
      <v>#N/A</v>
    </oc>
    <nc r="K19">
      <v>201570.98162999999</v>
    </nc>
  </rcc>
  <rcc rId="1353" sId="2" numFmtId="4">
    <oc r="K20" t="e">
      <v>#N/A</v>
    </oc>
    <nc r="K20">
      <v>0</v>
    </nc>
  </rcc>
  <rcc rId="1354" sId="2" numFmtId="4">
    <oc r="K21" t="e">
      <v>#N/A</v>
    </oc>
    <nc r="K21">
      <v>22933.962920000002</v>
    </nc>
  </rcc>
  <rcc rId="1355" sId="2" numFmtId="4">
    <oc r="K22" t="e">
      <v>#N/A</v>
    </oc>
    <nc r="K22">
      <v>0</v>
    </nc>
  </rcc>
  <rcc rId="1356" sId="2" numFmtId="4">
    <oc r="K23" t="e">
      <v>#N/A</v>
    </oc>
    <nc r="K23">
      <v>0</v>
    </nc>
  </rcc>
  <rcc rId="1357" sId="2" numFmtId="4">
    <oc r="K24" t="e">
      <v>#N/A</v>
    </oc>
    <nc r="K24">
      <v>0</v>
    </nc>
  </rcc>
  <rcc rId="1358" sId="2" numFmtId="4">
    <oc r="K26" t="e">
      <v>#N/A</v>
    </oc>
    <nc r="K26">
      <v>1936818.5712899999</v>
    </nc>
  </rcc>
  <rcc rId="1359" sId="2" numFmtId="4">
    <oc r="K30" t="e">
      <v>#N/A</v>
    </oc>
    <nc r="K30">
      <v>1359543.36659</v>
    </nc>
  </rcc>
  <rcc rId="1360" sId="2" numFmtId="4">
    <oc r="K31" t="e">
      <v>#N/A</v>
    </oc>
    <nc r="K31">
      <v>625286.91840999993</v>
    </nc>
  </rcc>
  <rcc rId="1361" sId="2" numFmtId="4">
    <oc r="K32" t="e">
      <v>#N/A</v>
    </oc>
    <nc r="K32">
      <v>734255.84817999997</v>
    </nc>
  </rcc>
  <rcc rId="1362" sId="2" numFmtId="4">
    <oc r="K33" t="e">
      <v>#N/A</v>
    </oc>
    <nc r="K33">
      <v>0.6</v>
    </nc>
  </rcc>
  <rcc rId="1363" sId="2" numFmtId="4">
    <oc r="K34" t="e">
      <v>#N/A</v>
    </oc>
    <nc r="K34">
      <v>126962.05056</v>
    </nc>
  </rcc>
  <rcc rId="1364" sId="2" numFmtId="4">
    <oc r="K35" t="e">
      <v>#N/A</v>
    </oc>
    <nc r="K35">
      <v>89442.320630000002</v>
    </nc>
  </rcc>
  <rcc rId="1365" sId="2" numFmtId="4">
    <oc r="K37" t="e">
      <v>#N/A</v>
    </oc>
    <nc r="K37">
      <v>949014.49214999995</v>
    </nc>
  </rcc>
  <rcc rId="1366" sId="2" numFmtId="4">
    <oc r="K38" t="e">
      <v>#N/A</v>
    </oc>
    <nc r="K38">
      <v>155964.94556999998</v>
    </nc>
  </rcc>
  <rcc rId="1367" sId="2" numFmtId="4">
    <oc r="K39" t="e">
      <v>#N/A</v>
    </oc>
    <nc r="K39">
      <v>2471</v>
    </nc>
  </rcc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68" sId="2" numFmtId="4">
    <oc r="K41" t="e">
      <v>#N/A</v>
    </oc>
    <nc r="K41">
      <v>9078.70586</v>
    </nc>
  </rcc>
  <rcc rId="1369" sId="2" numFmtId="4">
    <oc r="K42" t="e">
      <v>#N/A</v>
    </oc>
    <nc r="K42">
      <v>0</v>
    </nc>
  </rcc>
  <rcc rId="1370" sId="2" numFmtId="4">
    <oc r="K43" t="e">
      <v>#N/A</v>
    </oc>
    <nc r="K43">
      <v>26.031880000000001</v>
    </nc>
  </rcc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71" sId="2" numFmtId="4">
    <oc r="K45" t="e">
      <v>#N/A</v>
    </oc>
    <nc r="K45">
      <v>0</v>
    </nc>
  </rcc>
  <rcc rId="1372" sId="2" numFmtId="4">
    <oc r="K46" t="e">
      <v>#N/A</v>
    </oc>
    <nc r="K46">
      <v>7.9</v>
    </nc>
  </rcc>
  <rcc rId="1373" sId="2" numFmtId="4">
    <oc r="K47" t="e">
      <v>#N/A</v>
    </oc>
    <nc r="K47">
      <v>2511.4504999999999</v>
    </nc>
  </rcc>
  <rcc rId="1374" sId="2" numFmtId="4">
    <oc r="K48" t="e">
      <v>#N/A</v>
    </oc>
    <nc r="K48">
      <v>40072.046560000003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81:G163" start="0" length="2147483647">
    <dxf>
      <font>
        <color theme="1"/>
      </font>
    </dxf>
  </rfmt>
  <rfmt sheetId="1" sqref="H81:O163" start="0" length="2147483647">
    <dxf>
      <font>
        <color theme="1"/>
      </font>
    </dxf>
  </rfmt>
  <rcc rId="214" sId="1">
    <oc r="O81" t="inlineStr">
      <is>
        <t xml:space="preserve">Темп роста к 01.04.2024 г </t>
      </is>
    </oc>
    <nc r="O81" t="inlineStr">
      <is>
        <t xml:space="preserve">Темп роста к 01.07.2024 г </t>
      </is>
    </nc>
  </rcc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75" sId="2">
    <oc r="K54" t="e">
      <v>#N/A</v>
    </oc>
    <nc r="K54">
      <f>K55+K56+K57+K58+K59+K60+K61</f>
    </nc>
  </rcc>
  <rcc rId="1376" sId="2" numFmtId="4">
    <oc r="K52" t="e">
      <v>#N/A</v>
    </oc>
    <nc r="K52">
      <v>-1.00925</v>
    </nc>
  </rcc>
  <rcc rId="1377" sId="2" numFmtId="4">
    <oc r="K49">
      <v>-0.94664000000000004</v>
    </oc>
    <nc r="K49">
      <v>0</v>
    </nc>
  </rcc>
  <rcc rId="1378" sId="2" numFmtId="4">
    <oc r="K50" t="e">
      <v>#N/A</v>
    </oc>
    <nc r="K50">
      <v>0</v>
    </nc>
  </rcc>
  <rcc rId="1379" sId="2" numFmtId="4">
    <oc r="K51" t="e">
      <v>#N/A</v>
    </oc>
    <nc r="K51">
      <v>0</v>
    </nc>
  </rcc>
  <rcc rId="1380" sId="2" numFmtId="4">
    <oc r="K53" t="e">
      <v>#N/A</v>
    </oc>
    <nc r="K53">
      <v>0</v>
    </nc>
  </rcc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1" sId="2" numFmtId="4">
    <oc r="K66" t="e">
      <v>#N/A</v>
    </oc>
    <nc r="K66">
      <v>0</v>
    </nc>
  </rcc>
  <rcc rId="1382" sId="2" numFmtId="4">
    <oc r="K68" t="e">
      <v>#N/A</v>
    </oc>
    <nc r="K68">
      <v>0</v>
    </nc>
  </rcc>
  <rcc rId="1383" sId="2" numFmtId="4">
    <oc r="K70" t="e">
      <v>#N/A</v>
    </oc>
    <nc r="K70">
      <v>0</v>
    </nc>
  </rcc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4" sId="2" numFmtId="4">
    <oc r="K49">
      <v>0</v>
    </oc>
    <nc r="K49">
      <v>-0.94664000000000004</v>
    </nc>
  </rcc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5" sId="1">
    <oc r="H81" t="inlineStr">
      <is>
        <t>Годовой уточненный план 2025год  (роспись)</t>
      </is>
    </oc>
    <nc r="H81" t="inlineStr">
      <is>
        <t>Годовой уточненный план 2025 год  (роспись)</t>
      </is>
    </nc>
  </rcc>
  <rcc rId="1386" sId="1">
    <oc r="P84">
      <v>1000</v>
    </oc>
    <nc r="P84"/>
  </rcc>
  <rdn rId="0" localSheetId="1" customView="1" name="Z_71A700C5_826E_4B69_BDA2_2BAD0A3B7AFE_.wvu.PrintArea" hidden="1" oldHidden="1">
    <oldFormula>'[Респ на 1.07.2025г ]Респ на 1.07'!$A$2:$O$182</oldFormula>
  </rdn>
  <rdn rId="0" localSheetId="1" customView="1" name="Z_71A700C5_826E_4B69_BDA2_2BAD0A3B7AFE_.wvu.PrintTitles" hidden="1" oldHidden="1">
    <oldFormula>'[Респ на 1.07.2025г ]Респ на 1.07'!$81:$81</oldFormula>
  </rdn>
  <rcv guid="{71A700C5-826E-4B69-BDA2-2BAD0A3B7AFE}" action="delete"/>
  <rdn rId="0" localSheetId="1" customView="1" name="Z_71A700C5_826E_4B69_BDA2_2BAD0A3B7AFE_.wvu.FilterData" hidden="1" oldHidden="1">
    <formula>'Респ на 1.07.2025г '!$A$83:$D$163</formula>
    <oldFormula>'[Респ на 1.07.2025г ]Респ на 1.07'!$A$83:$D$163</oldFormula>
  </rdn>
  <rdn rId="0" localSheetId="2" customView="1" name="Z_71A700C5_826E_4B69_BDA2_2BAD0A3B7AFE_.wvu.PrintArea" hidden="1" oldHidden="1">
    <formula>'Консолид на 1.07.2025г '!$A$2:$O$182</formula>
    <oldFormula>'Консолид на 1.07.2025г '!$A$2:$O$182</oldFormula>
  </rdn>
  <rdn rId="0" localSheetId="2" customView="1" name="Z_71A700C5_826E_4B69_BDA2_2BAD0A3B7AFE_.wvu.PrintTitles" hidden="1" oldHidden="1">
    <formula>'Консолид на 1.07.2025г '!$81:$81</formula>
    <oldFormula>'Консолид на 1.07.2025г '!$81:$81</oldFormula>
  </rdn>
  <rdn rId="0" localSheetId="2" customView="1" name="Z_71A700C5_826E_4B69_BDA2_2BAD0A3B7AFE_.wvu.FilterData" hidden="1" oldHidden="1">
    <formula>'Консолид на 1.07.2025г '!$A$83:$D$163</formula>
    <oldFormula>'Консолид на 1.07.2025г '!$A$83:$D$163</oldFormula>
  </rdn>
  <rcv guid="{71A700C5-826E-4B69-BDA2-2BAD0A3B7AFE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C81:O163" start="0" length="2147483647">
    <dxf>
      <font>
        <color rgb="FFFF0000"/>
      </font>
    </dxf>
  </rfmt>
  <rcc rId="215" sId="2">
    <oc r="C81" t="inlineStr">
      <is>
        <t>Факт на 01.04.2024г</t>
      </is>
    </oc>
    <nc r="C81" t="inlineStr">
      <is>
        <t>Факт на 01.07.2024г</t>
      </is>
    </nc>
  </rcc>
  <rfmt sheetId="2" sqref="C84:C97" start="0" length="2147483647">
    <dxf>
      <font>
        <color theme="1"/>
      </font>
    </dxf>
  </rfmt>
  <rfmt sheetId="2" sqref="C98:C110" start="0" length="2147483647">
    <dxf>
      <font>
        <color theme="1"/>
      </font>
    </dxf>
  </rfmt>
  <rfmt sheetId="2" sqref="C111:C115" start="0" length="2147483647">
    <dxf>
      <font>
        <color theme="1"/>
      </font>
    </dxf>
  </rfmt>
  <rfmt sheetId="2" sqref="C116:C119" start="0" length="2147483647">
    <dxf>
      <font>
        <color theme="1"/>
      </font>
    </dxf>
  </rfmt>
  <rfmt sheetId="2" sqref="C120:C129" start="0" length="2147483647">
    <dxf>
      <font>
        <color theme="1"/>
      </font>
    </dxf>
  </rfmt>
  <rfmt sheetId="2" sqref="C130:C133" start="0" length="2147483647">
    <dxf>
      <font>
        <color theme="1"/>
      </font>
    </dxf>
  </rfmt>
  <rfmt sheetId="2" sqref="C134:C140" start="0" length="2147483647">
    <dxf>
      <font>
        <color theme="1"/>
      </font>
    </dxf>
  </rfmt>
  <rfmt sheetId="2" sqref="C141:C146" start="0" length="2147483647">
    <dxf>
      <font>
        <color theme="1"/>
      </font>
    </dxf>
  </rfmt>
  <rfmt sheetId="2" sqref="C147:C151" start="0" length="2147483647">
    <dxf>
      <font>
        <color theme="1"/>
      </font>
    </dxf>
  </rfmt>
  <rfmt sheetId="2" sqref="C152:C155" start="0" length="2147483647">
    <dxf>
      <font>
        <color theme="1"/>
      </font>
    </dxf>
  </rfmt>
  <rfmt sheetId="2" sqref="C156:C161" start="0" length="2147483647">
    <dxf>
      <font>
        <color theme="1"/>
      </font>
    </dxf>
  </rfmt>
  <rfmt sheetId="2" sqref="C162:C163" start="0" length="2147483647">
    <dxf>
      <font>
        <color theme="1"/>
      </font>
    </dxf>
  </rfmt>
  <rcc rId="216" sId="2">
    <nc r="P84">
      <v>1000</v>
    </nc>
  </rcc>
  <rfmt sheetId="2" sqref="C84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C8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8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8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8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8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9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9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9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9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9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9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96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9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98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9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0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01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C10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0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0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0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0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0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0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0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1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11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C11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1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1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1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16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C11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1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1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20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C12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2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2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2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2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2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2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2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2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30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C13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3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3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34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C13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3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3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3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3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4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41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C14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4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4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4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4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47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C14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4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5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5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52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C15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5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5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56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5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58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5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6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6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62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C163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cc rId="217" sId="2" odxf="1" dxf="1" numFmtId="4">
    <oc r="C84">
      <v>885949.80485000007</v>
    </oc>
    <nc r="C84">
      <v>1976126.78871</v>
    </nc>
    <ndxf>
      <font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18" sId="2" odxf="1" dxf="1" numFmtId="4">
    <oc r="C85">
      <v>65736.250270000004</v>
    </oc>
    <nc r="C85">
      <v>138396.88063999999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19" sId="2" odxf="1" dxf="1" numFmtId="4">
    <oc r="C86">
      <v>38797.438350000004</v>
    </oc>
    <nc r="C86">
      <v>85945.905350000001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20" sId="2" odxf="1" dxf="1" numFmtId="4">
    <oc r="C87">
      <v>282600.99511999998</v>
    </oc>
    <nc r="C87">
      <v>604666.47109999997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21" sId="2" odxf="1" dxf="1" numFmtId="4">
    <oc r="C88">
      <v>57778.090630000006</v>
    </oc>
    <nc r="C88">
      <v>138104.48077000002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22" sId="2" odxf="1" dxf="1" numFmtId="4">
    <oc r="C89">
      <v>73997.433510000003</v>
    </oc>
    <nc r="C89">
      <v>151557.33679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23" sId="2" odxf="1" dxf="1" numFmtId="4">
    <oc r="C90">
      <v>48216.512360000001</v>
    </oc>
    <nc r="C90">
      <v>143640.30987999999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24" sId="2" odxf="1" dxf="1" numFmtId="4">
    <oc r="C91">
      <v>0</v>
    </oc>
    <nc r="C91">
      <v>450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2" sqref="C92" start="0" length="0">
    <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fmt sheetId="2" sqref="C93" start="0" length="0">
    <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225" sId="2" odxf="1" dxf="1" numFmtId="4">
    <oc r="C94">
      <v>400</v>
    </oc>
    <nc r="C94">
      <v>1200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26" sId="2" odxf="1" dxf="1" numFmtId="4">
    <oc r="C95">
      <v>316173.18461</v>
    </oc>
    <nc r="C95">
      <v>709915.50417999993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27" sId="2" odxf="1" dxf="1" numFmtId="4">
    <oc r="C96">
      <v>37572.472929999996</v>
    </oc>
    <nc r="C96">
      <v>162620.52896</v>
    </nc>
    <ndxf>
      <font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28" sId="2" odxf="1" dxf="1" numFmtId="4">
    <oc r="C97">
      <v>37572.472929999996</v>
    </oc>
    <nc r="C97">
      <v>162620.52896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29" sId="2" odxf="1" dxf="1" numFmtId="4">
    <oc r="C98">
      <v>114603.5266</v>
    </oc>
    <nc r="C98">
      <v>250775.82153000002</v>
    </nc>
    <ndxf>
      <font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30" sId="2" odxf="1" dxf="1" numFmtId="4">
    <oc r="C99">
      <v>114603.5266</v>
    </oc>
    <nc r="C99">
      <v>250775.82153000002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2" sqref="C100" start="0" length="0">
    <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231" sId="2" odxf="1" dxf="1" numFmtId="4">
    <oc r="C101">
      <v>3451900.6746</v>
    </oc>
    <nc r="C101">
      <v>5963164.7189799994</v>
    </nc>
    <ndxf>
      <font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32" sId="2" odxf="1" dxf="1" numFmtId="4">
    <oc r="C102">
      <v>59824.079850000002</v>
    </oc>
    <nc r="C102">
      <v>125074.29058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33" sId="2" odxf="1" dxf="1" numFmtId="4">
    <oc r="C103">
      <v>0</v>
    </oc>
    <nc r="C103">
      <v>751.98749999999995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34" sId="2" odxf="1" dxf="1" numFmtId="4">
    <oc r="C104">
      <v>1564273.7276900001</v>
    </oc>
    <nc r="C104">
      <v>2029688.8819899999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35" sId="2" odxf="1" dxf="1" numFmtId="4">
    <oc r="C105">
      <v>154979.76690000002</v>
    </oc>
    <nc r="C105">
      <v>227830.41375000001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36" sId="2" odxf="1" dxf="1" numFmtId="4">
    <oc r="C106">
      <v>29414.05978</v>
    </oc>
    <nc r="C106">
      <v>80274.891019999995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37" sId="2" odxf="1" dxf="1" numFmtId="4">
    <oc r="C107">
      <v>438880.65435000003</v>
    </oc>
    <nc r="C107">
      <v>527297.92180000001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38" sId="2" odxf="1" dxf="1" numFmtId="4">
    <oc r="C108">
      <v>789525.19396000006</v>
    </oc>
    <nc r="C108">
      <v>2370726.71771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39" sId="2" odxf="1" dxf="1" numFmtId="4">
    <oc r="C109">
      <v>4209.2689199999995</v>
    </oc>
    <nc r="C109">
      <v>12256.545970000001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40" sId="2" odxf="1" dxf="1" numFmtId="4">
    <oc r="C110">
      <v>410793.92314999999</v>
    </oc>
    <nc r="C110">
      <v>589263.06865999999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41" sId="2" odxf="1" dxf="1" numFmtId="4">
    <oc r="C111">
      <v>552147.52879999997</v>
    </oc>
    <nc r="C111">
      <v>966882.34604999993</v>
    </nc>
    <ndxf>
      <font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42" sId="2" odxf="1" dxf="1" numFmtId="4">
    <oc r="C112">
      <v>2390.8793799999999</v>
    </oc>
    <nc r="C112">
      <v>12022.17218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43" sId="2" odxf="1" dxf="1" numFmtId="4">
    <oc r="C113">
      <v>281510.20845999999</v>
    </oc>
    <nc r="C113">
      <v>420747.93041999999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44" sId="2" odxf="1" dxf="1" numFmtId="4">
    <oc r="C114">
      <v>208824.97216</v>
    </oc>
    <nc r="C114">
      <v>422219.48197000002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45" sId="2" odxf="1" dxf="1" numFmtId="4">
    <oc r="C115">
      <v>59421.468799999995</v>
    </oc>
    <nc r="C115">
      <v>111892.76148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46" sId="2" odxf="1" dxf="1" numFmtId="4">
    <oc r="C116">
      <v>5709.5427800000007</v>
    </oc>
    <nc r="C116">
      <v>32066.76611</v>
    </nc>
    <ndxf>
      <font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47" sId="2" odxf="1" dxf="1" numFmtId="4">
    <oc r="C117">
      <v>2667.7066600000003</v>
    </oc>
    <nc r="C117">
      <v>5847.7187699999995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2" sqref="C118" start="0" length="0">
    <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248" sId="2" odxf="1" dxf="1" numFmtId="4">
    <oc r="C119">
      <v>3041.8361199999999</v>
    </oc>
    <nc r="C119">
      <v>26219.047340000001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49" sId="2" odxf="1" dxf="1" numFmtId="4">
    <oc r="C120">
      <v>3747705.1811199998</v>
    </oc>
    <nc r="C120">
      <v>10165207.5341</v>
    </nc>
    <ndxf>
      <font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50" sId="2" odxf="1" dxf="1" numFmtId="4">
    <oc r="C121">
      <v>1027577.77278</v>
    </oc>
    <nc r="C121">
      <v>2436621.8911599996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51" sId="2" odxf="1" dxf="1" numFmtId="4">
    <oc r="C122">
      <v>2174710.1749299997</v>
    </oc>
    <nc r="C122">
      <v>6439155.2622799994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52" sId="2" odxf="1" dxf="1" numFmtId="4">
    <oc r="C123">
      <v>267153.23751000001</v>
    </oc>
    <nc r="C123">
      <v>610551.18435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53" sId="2" odxf="1" dxf="1" numFmtId="4">
    <oc r="C124">
      <v>136419.03178999998</v>
    </oc>
    <nc r="C124">
      <v>323499.52017999999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54" sId="2" odxf="1" dxf="1" numFmtId="4">
    <oc r="C125">
      <v>8986.5327600000001</v>
    </oc>
    <nc r="C125">
      <v>37825.05719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55" sId="2" odxf="1" dxf="1" numFmtId="4">
    <oc r="C126">
      <v>429.36</v>
    </oc>
    <nc r="C126">
      <v>1195.3599999999999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56" sId="2" odxf="1" dxf="1" numFmtId="4">
    <oc r="C127">
      <v>54283.906409999996</v>
    </oc>
    <nc r="C127">
      <v>123701.80959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2" sqref="C128" start="0" length="0">
    <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257" sId="2" odxf="1" dxf="1" numFmtId="4">
    <oc r="C129">
      <v>78145.164940000002</v>
    </oc>
    <nc r="C129">
      <v>192657.44934999998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58" sId="2" odxf="1" dxf="1" numFmtId="4">
    <oc r="C130">
      <v>342158.26312000002</v>
    </oc>
    <nc r="C130">
      <v>1038921.13891</v>
    </nc>
    <ndxf>
      <font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59" sId="2" odxf="1" dxf="1" numFmtId="4">
    <oc r="C131">
      <v>311084.52333999996</v>
    </oc>
    <nc r="C131">
      <v>973575.51688000001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60" sId="2" odxf="1" dxf="1" numFmtId="4">
    <oc r="C132">
      <v>5638.9778799999995</v>
    </oc>
    <nc r="C132">
      <v>11533.087089999999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61" sId="2" odxf="1" dxf="1" numFmtId="4">
    <oc r="C133">
      <v>25434.761899999998</v>
    </oc>
    <nc r="C133">
      <v>53812.534939999998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62" sId="2" odxf="1" dxf="1" numFmtId="4">
    <oc r="C134">
      <v>982282.09609999997</v>
    </oc>
    <nc r="C134">
      <v>2546967.70988</v>
    </nc>
    <ndxf>
      <font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63" sId="2" odxf="1" dxf="1" numFmtId="4">
    <oc r="C135">
      <v>370094.15025000001</v>
    </oc>
    <nc r="C135">
      <v>888850.19036000001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64" sId="2" odxf="1" dxf="1" numFmtId="4">
    <oc r="C136">
      <v>261953.94309000002</v>
    </oc>
    <nc r="C136">
      <v>830477.53099999996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65" sId="2" odxf="1" dxf="1" numFmtId="4">
    <oc r="C137">
      <v>42686.84474</v>
    </oc>
    <nc r="C137">
      <v>85093.844459999993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66" sId="2" odxf="1" dxf="1" numFmtId="4">
    <oc r="C138">
      <v>21295.78255</v>
    </oc>
    <nc r="C138">
      <v>47209.562890000001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67" sId="2" odxf="1" dxf="1" numFmtId="4">
    <oc r="C139">
      <v>48240.186580000001</v>
    </oc>
    <nc r="C139">
      <v>104302.63039000001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68" sId="2" odxf="1" dxf="1" numFmtId="4">
    <oc r="C140">
      <v>238011.18888999999</v>
    </oc>
    <nc r="C140">
      <v>591033.95077999996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69" sId="2" odxf="1" dxf="1" numFmtId="4">
    <oc r="C141">
      <v>3868398.30694</v>
    </oc>
    <nc r="C141">
      <v>7696868.6794399992</v>
    </nc>
    <ndxf>
      <font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70" sId="2" odxf="1" dxf="1" numFmtId="4">
    <oc r="C142">
      <v>998949.52335000003</v>
    </oc>
    <nc r="C142">
      <v>2014818.2837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71" sId="2" odxf="1" dxf="1" numFmtId="4">
    <oc r="C143">
      <v>275416.13577999995</v>
    </oc>
    <nc r="C143">
      <v>646165.1375800001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72" sId="2" odxf="1" dxf="1" numFmtId="4">
    <oc r="C144">
      <v>1837210.1944899999</v>
    </oc>
    <nc r="C144">
      <v>3521613.1394600002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73" sId="2" odxf="1" dxf="1" numFmtId="4">
    <oc r="C145">
      <v>698486.31726000004</v>
    </oc>
    <nc r="C145">
      <v>1384046.2538699999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74" sId="2" odxf="1" dxf="1" numFmtId="4">
    <oc r="C146">
      <v>58336.136060000004</v>
    </oc>
    <nc r="C146">
      <v>130225.86482999999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75" sId="2" odxf="1" dxf="1" numFmtId="4">
    <oc r="C147">
      <v>438434.76329000003</v>
    </oc>
    <nc r="C147">
      <v>912296.18404999992</v>
    </nc>
    <ndxf>
      <font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76" sId="2" odxf="1" dxf="1" numFmtId="4">
    <oc r="C148">
      <v>3280.5890899999999</v>
    </oc>
    <nc r="C148">
      <v>6101.3316299999997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77" sId="2" odxf="1" dxf="1" numFmtId="4">
    <oc r="C149">
      <v>124218.60764</v>
    </oc>
    <nc r="C149">
      <v>265780.64587999997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78" sId="2" odxf="1" dxf="1" numFmtId="4">
    <oc r="C150">
      <v>299541.60354000004</v>
    </oc>
    <nc r="C150">
      <v>615397.22322000004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79" sId="2" odxf="1" dxf="1" numFmtId="4">
    <oc r="C151">
      <v>11393.963019999999</v>
    </oc>
    <nc r="C151">
      <v>25016.983319999999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80" sId="2" odxf="1" dxf="1" numFmtId="4">
    <oc r="C152">
      <v>86573.999430000011</v>
    </oc>
    <nc r="C152">
      <v>187084.34456999999</v>
    </nc>
    <ndxf>
      <font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81" sId="2" odxf="1" dxf="1" numFmtId="4">
    <oc r="C153">
      <v>23292.314420000002</v>
    </oc>
    <nc r="C153">
      <v>52889.367279999999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82" sId="2" odxf="1" dxf="1" numFmtId="4">
    <oc r="C154">
      <v>59586.501250000001</v>
    </oc>
    <nc r="C154">
      <v>125728.17981999999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83" sId="2" odxf="1" dxf="1" numFmtId="4">
    <oc r="C155">
      <v>3695.1837599999999</v>
    </oc>
    <nc r="C155">
      <v>8466.7974700000013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84" sId="2" odxf="1" dxf="1" numFmtId="4">
    <oc r="C156">
      <v>24972.958569999999</v>
    </oc>
    <nc r="C156">
      <v>58430.630979999994</v>
    </nc>
    <ndxf>
      <font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85" sId="2" odxf="1" dxf="1" numFmtId="4">
    <oc r="C157">
      <v>24972.958569999999</v>
    </oc>
    <nc r="C157">
      <v>58430.630979999994</v>
    </nc>
    <n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2" sqref="C158" start="0" length="0">
    <dxf>
      <font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fmt sheetId="2" sqref="C159" start="0" length="0">
    <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fmt sheetId="2" sqref="C160" start="0" length="0">
    <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fmt sheetId="2" sqref="C161" start="0" length="0">
    <dxf>
      <font>
        <b val="0"/>
        <sz val="12"/>
        <color rgb="FFFF0000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286" sId="2" odxf="1" dxf="1" numFmtId="4">
    <oc r="C162">
      <v>14538409.119129999</v>
    </oc>
    <nc r="C162">
      <v>31957413.19227</v>
    </nc>
    <ndxf>
      <font>
        <sz val="12"/>
        <color rgb="FFFF0000"/>
        <name val="Times New Roman"/>
        <scheme val="none"/>
      </font>
      <numFmt numFmtId="166" formatCode="[$-419]#,##0.0"/>
      <fill>
        <patternFill patternType="solid">
          <fgColor rgb="FFB4C7DC"/>
          <bgColor rgb="FF93CDDD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87" sId="2" odxf="1" dxf="1" numFmtId="4">
    <oc r="C163">
      <v>1069857.6497299999</v>
    </oc>
    <nc r="C163">
      <v>1695767.1096199998</v>
    </nc>
    <ndxf>
      <font>
        <sz val="12"/>
        <color rgb="FFFF0000"/>
        <name val="Times New Roman"/>
        <scheme val="none"/>
      </font>
      <numFmt numFmtId="166" formatCode="[$-419]#,##0.0"/>
      <fill>
        <patternFill patternType="solid">
          <fgColor rgb="FFB4C7DC"/>
          <bgColor rgb="FF93CDDD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C84:G163" start="0" length="2147483647">
    <dxf>
      <font>
        <color theme="1"/>
      </font>
    </dxf>
  </rfmt>
  <rfmt sheetId="2" sqref="C81:G82" start="0" length="2147483647">
    <dxf>
      <font>
        <color theme="1"/>
      </font>
    </dxf>
  </rfmt>
  <rfmt sheetId="2" sqref="H84:H97" start="0" length="2147483647">
    <dxf>
      <font>
        <color theme="1"/>
      </font>
    </dxf>
  </rfmt>
  <rfmt sheetId="2" sqref="K84:K97" start="0" length="2147483647">
    <dxf>
      <font>
        <color theme="1"/>
      </font>
    </dxf>
  </rfmt>
  <rfmt sheetId="2" sqref="H98:H100" start="0" length="2147483647">
    <dxf>
      <font>
        <color theme="1"/>
      </font>
    </dxf>
  </rfmt>
  <rfmt sheetId="2" sqref="K98:K100" start="0" length="2147483647">
    <dxf>
      <font>
        <color theme="1"/>
      </font>
    </dxf>
  </rfmt>
  <rfmt sheetId="2" sqref="H101:H110" start="0" length="2147483647">
    <dxf>
      <font>
        <color theme="1"/>
      </font>
    </dxf>
  </rfmt>
  <rfmt sheetId="2" sqref="K101:K110" start="0" length="2147483647">
    <dxf>
      <font>
        <color theme="1"/>
      </font>
    </dxf>
  </rfmt>
  <rfmt sheetId="2" sqref="H111:H115" start="0" length="2147483647">
    <dxf>
      <font>
        <color theme="1"/>
      </font>
    </dxf>
  </rfmt>
  <rfmt sheetId="2" sqref="K111:K115" start="0" length="2147483647">
    <dxf>
      <font>
        <color theme="1"/>
      </font>
    </dxf>
  </rfmt>
  <rfmt sheetId="2" sqref="H116:H119" start="0" length="2147483647">
    <dxf>
      <font>
        <color theme="1"/>
      </font>
    </dxf>
  </rfmt>
  <rfmt sheetId="2" sqref="K116:K119" start="0" length="2147483647">
    <dxf>
      <font>
        <color theme="1"/>
      </font>
    </dxf>
  </rfmt>
  <rfmt sheetId="2" sqref="H120:H129" start="0" length="2147483647">
    <dxf>
      <font>
        <color theme="1"/>
      </font>
    </dxf>
  </rfmt>
  <rfmt sheetId="2" sqref="K120:K127" start="0" length="2147483647">
    <dxf>
      <font>
        <color theme="1"/>
      </font>
    </dxf>
  </rfmt>
  <rfmt sheetId="2" sqref="K128" start="0" length="2147483647">
    <dxf>
      <font>
        <color theme="1"/>
      </font>
    </dxf>
  </rfmt>
  <rfmt sheetId="2" sqref="K129" start="0" length="2147483647">
    <dxf>
      <font>
        <color theme="1"/>
      </font>
    </dxf>
  </rfmt>
  <rfmt sheetId="2" sqref="H130:H133" start="0" length="2147483647">
    <dxf>
      <font>
        <color theme="1"/>
      </font>
    </dxf>
  </rfmt>
  <rfmt sheetId="2" sqref="K130:K133" start="0" length="2147483647">
    <dxf>
      <font>
        <color theme="1"/>
      </font>
    </dxf>
  </rfmt>
  <rfmt sheetId="2" sqref="H134:H140" start="0" length="2147483647">
    <dxf>
      <font>
        <color theme="1"/>
      </font>
    </dxf>
  </rfmt>
  <rfmt sheetId="2" sqref="K134:K140" start="0" length="2147483647">
    <dxf>
      <font>
        <color theme="1"/>
      </font>
    </dxf>
  </rfmt>
  <rfmt sheetId="2" sqref="H141:H146" start="0" length="2147483647">
    <dxf>
      <font>
        <color theme="1"/>
      </font>
    </dxf>
  </rfmt>
  <rfmt sheetId="2" sqref="K141:K146" start="0" length="2147483647">
    <dxf>
      <font>
        <color theme="1"/>
      </font>
    </dxf>
  </rfmt>
  <rfmt sheetId="2" sqref="H147:H151" start="0" length="2147483647">
    <dxf>
      <font>
        <color theme="1"/>
      </font>
    </dxf>
  </rfmt>
  <rfmt sheetId="2" sqref="K147:K151" start="0" length="2147483647">
    <dxf>
      <font>
        <color theme="1"/>
      </font>
    </dxf>
  </rfmt>
  <rfmt sheetId="2" sqref="H152:H155" start="0" length="2147483647">
    <dxf>
      <font>
        <color theme="1"/>
      </font>
    </dxf>
  </rfmt>
  <rfmt sheetId="2" sqref="K152:K155" start="0" length="2147483647">
    <dxf>
      <font>
        <color theme="1"/>
      </font>
    </dxf>
  </rfmt>
  <rfmt sheetId="2" sqref="H156:H157" start="0" length="2147483647">
    <dxf>
      <font>
        <color theme="1"/>
      </font>
    </dxf>
  </rfmt>
  <rfmt sheetId="2" sqref="K156:K157" start="0" length="2147483647">
    <dxf>
      <font>
        <color theme="1"/>
      </font>
    </dxf>
  </rfmt>
  <rfmt sheetId="2" sqref="H158:H161" start="0" length="2147483647">
    <dxf>
      <font>
        <color theme="1"/>
      </font>
    </dxf>
  </rfmt>
  <rfmt sheetId="2" sqref="K158:K161" start="0" length="2147483647">
    <dxf>
      <font>
        <color theme="1"/>
      </font>
    </dxf>
  </rfmt>
  <rfmt sheetId="2" sqref="H162">
    <dxf>
      <fill>
        <patternFill>
          <bgColor theme="1"/>
        </patternFill>
      </fill>
    </dxf>
  </rfmt>
  <rfmt sheetId="2" sqref="H162" start="0" length="0">
    <dxf>
      <fill>
        <patternFill>
          <bgColor rgb="FF93CDDD"/>
        </patternFill>
      </fill>
    </dxf>
  </rfmt>
  <rfmt sheetId="2" sqref="H162" start="0" length="2147483647">
    <dxf>
      <font>
        <color theme="1"/>
      </font>
    </dxf>
  </rfmt>
  <rfmt sheetId="2" sqref="K162" start="0" length="2147483647">
    <dxf>
      <font>
        <color theme="1"/>
      </font>
    </dxf>
  </rfmt>
  <rfmt sheetId="2" sqref="H163" start="0" length="2147483647">
    <dxf>
      <font>
        <color theme="1"/>
      </font>
    </dxf>
  </rfmt>
  <rfmt sheetId="2" sqref="K163" start="0" length="2147483647">
    <dxf>
      <font>
        <color theme="1"/>
      </font>
    </dxf>
  </rfmt>
  <rfmt sheetId="2" s="1" sqref="H84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H8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H8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H8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H8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H8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H9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H9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H9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H9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H9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H9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H96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H9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H98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="1" sqref="H9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H10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qref="H101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H10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0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0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0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0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0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0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0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1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11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H11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1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1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1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16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H11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1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1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20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H12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2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2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2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2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2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2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2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2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30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H13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3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3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34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H13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3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3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3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3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4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41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H14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4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4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4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4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47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H14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4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5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5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52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H15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5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5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56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H15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58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H15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6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6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H162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H163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cc rId="288" sId="2" odxf="1" s="1" dxf="1" numFmtId="4">
    <oc r="H84">
      <v>7332301.9745800002</v>
    </oc>
    <nc r="H84">
      <v>6759360.5652900003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89" sId="2" odxf="1" s="1" dxf="1" numFmtId="4">
    <oc r="H85">
      <v>393523.97944000002</v>
    </oc>
    <nc r="H85">
      <v>394510.75893999997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90" sId="2" odxf="1" s="1" dxf="1" numFmtId="4">
    <oc r="H86">
      <v>269359.83794</v>
    </oc>
    <nc r="H86">
      <v>269931.01629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91" sId="2" odxf="1" s="1" dxf="1" numFmtId="4">
    <oc r="H87">
      <v>1539096.1991199998</v>
    </oc>
    <nc r="H87">
      <v>1627908.6566099999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="1" sqref="H88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292" sId="2" odxf="1" s="1" dxf="1" numFmtId="4">
    <oc r="H89">
      <v>444799.48194999999</v>
    </oc>
    <nc r="H89">
      <v>476241.78727999999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93" sId="2" odxf="1" s="1" dxf="1" numFmtId="4">
    <oc r="H90">
      <v>68672.800000000003</v>
    </oc>
    <nc r="H90">
      <v>69053.328999999998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="1" sqref="H91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="1" sqref="H92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294" sId="2" odxf="1" s="1" dxf="1" numFmtId="4">
    <oc r="H93">
      <v>119112.96309</v>
    </oc>
    <nc r="H93">
      <v>80844.31431999999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="1" sqref="H94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295" sId="2" odxf="1" s="1" dxf="1" numFmtId="4">
    <oc r="H95">
      <v>4152112.1760399998</v>
    </oc>
    <nc r="H95">
      <v>3495246.16585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96" sId="2" odxf="1" s="1" dxf="1" numFmtId="4">
    <oc r="H96">
      <v>48973.008000000002</v>
    </oc>
    <nc r="H96">
      <v>66972.176000000007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97" sId="2" odxf="1" s="1" dxf="1" numFmtId="4">
    <oc r="H97">
      <v>48973.008000000002</v>
    </oc>
    <nc r="H97">
      <v>66972.176000000007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98" sId="2" odxf="1" s="1" dxf="1" numFmtId="4">
    <oc r="H98">
      <v>590594.6897000001</v>
    </oc>
    <nc r="H98">
      <v>641889.14511000004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299" sId="2" odxf="1" s="1" dxf="1" numFmtId="4">
    <oc r="H99">
      <v>590194.6897000001</v>
    </oc>
    <nc r="H99">
      <v>641489.14511000004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="1" sqref="H100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300" sId="2" odxf="1" dxf="1" numFmtId="4">
    <oc r="H101">
      <v>13023118.927790001</v>
    </oc>
    <nc r="H101">
      <v>13701201.658840001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01" sId="2" odxf="1" dxf="1" numFmtId="4">
    <oc r="H102">
      <v>375229.43099999998</v>
    </oc>
    <nc r="H102">
      <v>368038.73100000003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2" sqref="H103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302" sId="2" odxf="1" dxf="1" numFmtId="4">
    <oc r="H104">
      <v>3902853.9567300002</v>
    </oc>
    <nc r="H104">
      <v>3914804.2821900002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2" sqref="H105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303" sId="2" odxf="1" dxf="1" numFmtId="4">
    <oc r="H106">
      <v>190412.6385</v>
    </oc>
    <nc r="H106">
      <v>192162.6385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04" sId="2" odxf="1" dxf="1" numFmtId="4">
    <oc r="H107">
      <v>114819.4</v>
    </oc>
    <nc r="H107">
      <v>190830.56021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05" sId="2" odxf="1" dxf="1" numFmtId="4">
    <oc r="H108">
      <v>7446841.3320899997</v>
    </oc>
    <nc r="H108">
      <v>7496617.57247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06" sId="2" odxf="1" dxf="1" numFmtId="4">
    <oc r="H109">
      <v>90582.04</v>
    </oc>
    <nc r="H109">
      <v>90883.483999999997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07" sId="2" odxf="1" dxf="1" numFmtId="4">
    <oc r="H110">
      <v>792868.92788999993</v>
    </oc>
    <nc r="H110">
      <v>1338353.1888900001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08" sId="2" odxf="1" dxf="1" numFmtId="4">
    <oc r="H111">
      <v>4556799.6530600004</v>
    </oc>
    <nc r="H111">
      <v>4730163.0905499998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09" sId="2" odxf="1" dxf="1" numFmtId="4">
    <oc r="H112">
      <v>77063.094099999988</v>
    </oc>
    <nc r="H112">
      <v>141629.66271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10" sId="2" odxf="1" dxf="1" numFmtId="4">
    <oc r="H113">
      <v>3528477.63901</v>
    </oc>
    <nc r="H113">
      <v>3576493.0341399997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11" sId="2" odxf="1" dxf="1" numFmtId="4">
    <oc r="H114">
      <v>744595.36036000005</v>
    </oc>
    <nc r="H114">
      <v>791809.03101000004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12" sId="2" odxf="1" dxf="1" numFmtId="4">
    <oc r="H115">
      <v>206663.55958999999</v>
    </oc>
    <nc r="H115">
      <v>220231.36269000001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2" sqref="H116" start="0" length="0">
    <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17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fmt sheetId="2" sqref="H118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fmt sheetId="2" sqref="H119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313" sId="2" odxf="1" dxf="1" numFmtId="4">
    <oc r="H120">
      <v>20887262.131200001</v>
    </oc>
    <nc r="H120">
      <v>21071230.770119999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14" sId="2" odxf="1" dxf="1" numFmtId="4">
    <oc r="H121">
      <v>5589585.3029499995</v>
    </oc>
    <nc r="H121">
      <v>5720576.3852399997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15" sId="2" odxf="1" dxf="1" numFmtId="4">
    <oc r="H122">
      <v>11985588.57347</v>
    </oc>
    <nc r="H122">
      <v>12011168.47225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16" sId="2" odxf="1" dxf="1" numFmtId="4">
    <oc r="H123">
      <v>1349583.8463599999</v>
    </oc>
    <nc r="H123">
      <v>1352192.36571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17" sId="2" odxf="1" dxf="1" numFmtId="4">
    <oc r="H124">
      <v>990316.76244000008</v>
    </oc>
    <nc r="H124">
      <v>1003916.7624400001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18" sId="2" odxf="1" dxf="1" numFmtId="4">
    <oc r="H125">
      <v>70735.399040000004</v>
    </oc>
    <nc r="H125">
      <v>71035.399040000004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19" sId="2" odxf="1" dxf="1" numFmtId="4">
    <oc r="H126">
      <v>2193.6</v>
    </oc>
    <nc r="H126">
      <v>4604.17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20" sId="2" odxf="1" dxf="1" numFmtId="4">
    <oc r="H127">
      <v>260207.5092</v>
    </oc>
    <nc r="H127">
      <v>260128.61719999998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2" sqref="H128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321" sId="2" odxf="1" dxf="1" numFmtId="4">
    <oc r="H129">
      <v>639051.13774000003</v>
    </oc>
    <nc r="H129">
      <v>647608.59823999996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22" sId="2" odxf="1" dxf="1" numFmtId="4">
    <oc r="H130">
      <v>1972292.8407000001</v>
    </oc>
    <nc r="H130">
      <v>2002811.64561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23" sId="2" odxf="1" dxf="1" numFmtId="4">
    <oc r="H131">
      <v>1789605.2609900001</v>
    </oc>
    <nc r="H131">
      <v>1822865.8892899998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24" sId="2" odxf="1" dxf="1" numFmtId="4">
    <oc r="H132">
      <v>35719.54909</v>
    </oc>
    <nc r="H132">
      <v>31669.91144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25" sId="2" odxf="1" dxf="1" numFmtId="4">
    <oc r="H133">
      <v>146968.03062000001</v>
    </oc>
    <nc r="H133">
      <v>148275.84487999999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26" sId="2" odxf="1" dxf="1" numFmtId="4">
    <oc r="H134">
      <v>5617238.3946899995</v>
    </oc>
    <nc r="H134">
      <v>5941379.3128699996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27" sId="2" odxf="1" dxf="1" numFmtId="4">
    <oc r="H135">
      <v>1540762.5146900001</v>
    </oc>
    <nc r="H135">
      <v>1541312.5146900001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28" sId="2" odxf="1" dxf="1" numFmtId="4">
    <oc r="H136">
      <v>1993150.9247099999</v>
    </oc>
    <nc r="H136">
      <v>1993330.02471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29" sId="2" odxf="1" dxf="1" numFmtId="4">
    <oc r="H137">
      <v>225205.60813000001</v>
    </oc>
    <nc r="H137">
      <v>226705.60813000001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2" sqref="H138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fmt sheetId="2" sqref="H139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330" sId="2" odxf="1" dxf="1" numFmtId="4">
    <oc r="H140">
      <v>1566155.4180600001</v>
    </oc>
    <nc r="H140">
      <v>1888067.23624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31" sId="2" odxf="1" dxf="1" numFmtId="4">
    <oc r="H141">
      <v>17514892.750250001</v>
    </oc>
    <nc r="H141">
      <v>18622550.500099998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32" sId="2" odxf="1" dxf="1" numFmtId="4">
    <oc r="H142">
      <v>4673670.7835400002</v>
    </oc>
    <nc r="H142">
      <v>4673724.9659700003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33" sId="2" odxf="1" dxf="1" numFmtId="4">
    <oc r="H143">
      <v>1677874.5867999999</v>
    </oc>
    <nc r="H143">
      <v>1695814.26584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34" sId="2" odxf="1" dxf="1" numFmtId="4">
    <oc r="H144">
      <v>7624871.9076800002</v>
    </oc>
    <nc r="H144">
      <v>8722471.9896799996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35" sId="2" odxf="1" dxf="1" numFmtId="4">
    <oc r="H145">
      <v>3137893.2265999997</v>
    </oc>
    <nc r="H145">
      <v>3135603.1409999998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36" sId="2" odxf="1" dxf="1" numFmtId="4">
    <oc r="H146">
      <v>400582.24563000002</v>
    </oc>
    <nc r="H146">
      <v>394936.13761000003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37" sId="2" odxf="1" dxf="1" numFmtId="4">
    <oc r="H147">
      <v>2246440.06813</v>
    </oc>
    <nc r="H147">
      <v>2263909.58158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38" sId="2" odxf="1" dxf="1" numFmtId="4">
    <oc r="H148">
      <v>13264.374330000001</v>
    </oc>
    <nc r="H148">
      <v>13299.374330000001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39" sId="2" odxf="1" dxf="1" numFmtId="4">
    <oc r="H149">
      <v>575641.3334</v>
    </oc>
    <nc r="H149">
      <v>579459.26673999999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40" sId="2" odxf="1" dxf="1" numFmtId="4">
    <oc r="H150">
      <v>1573951.7444800001</v>
    </oc>
    <nc r="H150">
      <v>1587228.00156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41" sId="2" odxf="1" dxf="1" numFmtId="4">
    <oc r="H151">
      <v>83582.615919999997</v>
    </oc>
    <nc r="H151">
      <v>83922.938949999996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42" sId="2" odxf="1" dxf="1" numFmtId="4">
    <oc r="H152">
      <v>509113.62349999999</v>
    </oc>
    <nc r="H152">
      <v>510157.33735000005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43" sId="2" odxf="1" dxf="1" numFmtId="4">
    <oc r="H153">
      <v>151826.20000000001</v>
    </oc>
    <nc r="H153">
      <v>151698.31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44" sId="2" odxf="1" dxf="1" numFmtId="4">
    <oc r="H154">
      <v>330121.22350000002</v>
    </oc>
    <nc r="H154">
      <v>330892.82735000004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45" sId="2" odxf="1" dxf="1" numFmtId="4">
    <oc r="H155">
      <v>27166.2</v>
    </oc>
    <nc r="H155">
      <v>27566.2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46" sId="2" odxf="1" dxf="1" numFmtId="4">
    <oc r="H156">
      <v>275493.7205</v>
    </oc>
    <nc r="H156">
      <v>272573.78931999998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47" sId="2" odxf="1" dxf="1" numFmtId="4">
    <oc r="H157">
      <v>275493.7205</v>
    </oc>
    <nc r="H157">
      <v>272573.78931999998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2" sqref="H158" start="0" length="0">
    <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59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fmt sheetId="2" sqref="H160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fmt sheetId="2" sqref="H161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348" sId="2" odxf="1" dxf="1" numFmtId="4">
    <oc r="H162">
      <v>74649342.782100007</v>
    </oc>
    <nc r="H162">
      <v>76659020.572740003</v>
    </nc>
    <ndxf>
      <numFmt numFmtId="166" formatCode="[$-419]#,##0.0"/>
      <fill>
        <patternFill patternType="solid">
          <fgColor rgb="FFB4C7DC"/>
          <bgColor rgb="FF93CDDD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49" sId="2" odxf="1" dxf="1" numFmtId="4">
    <oc r="H163">
      <v>-3589722.9254899998</v>
    </oc>
    <nc r="H163">
      <v>-3889007.5671300003</v>
    </nc>
    <ndxf>
      <numFmt numFmtId="166" formatCode="[$-419]#,##0.0"/>
      <fill>
        <patternFill patternType="solid">
          <fgColor rgb="FFB4C7DC"/>
          <bgColor rgb="FF93CDDD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="1" sqref="K84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K8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K8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K8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K8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K8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K9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K9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K9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K9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K9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K9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K96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K9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K98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="1" sqref="K9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="1" sqref="K10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2" sqref="K101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K10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0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0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0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0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0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0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0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1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11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K11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1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1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1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16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K11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1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1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20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K12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2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2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2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2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2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2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2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2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30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K13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3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3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34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K13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3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3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3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3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4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41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K14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4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4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4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4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47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K14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4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5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5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52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K15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5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5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56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K15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58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K15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6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6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K162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K163" start="0" length="0">
    <dxf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cc rId="350" sId="2" odxf="1" s="1" dxf="1" numFmtId="4">
    <oc r="K84">
      <v>1039700.97685</v>
    </oc>
    <nc r="K84">
      <v>2301748.7915599998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51" sId="2" odxf="1" s="1" dxf="1" numFmtId="4">
    <oc r="K85">
      <v>84713.895579999997</v>
    </oc>
    <nc r="K85">
      <v>181808.66876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52" sId="2" odxf="1" s="1" dxf="1" numFmtId="4">
    <oc r="K86">
      <v>51691.115130000006</v>
    </oc>
    <nc r="K86">
      <v>130115.87381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53" sId="2" odxf="1" s="1" dxf="1" numFmtId="4">
    <oc r="K87">
      <v>331832.50076999998</v>
    </oc>
    <nc r="K87">
      <v>733921.29889999994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54" sId="2" odxf="1" s="1" dxf="1" numFmtId="4">
    <oc r="K88">
      <v>88435.254990000001</v>
    </oc>
    <nc r="K88">
      <v>174492.91853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55" sId="2" odxf="1" s="1" dxf="1" numFmtId="4">
    <oc r="K89">
      <v>89582.800819999989</v>
    </oc>
    <nc r="K89">
      <v>198459.71372999999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56" sId="2" odxf="1" s="1" dxf="1" numFmtId="4">
    <oc r="K90">
      <v>14396.43894</v>
    </oc>
    <nc r="K90">
      <v>31753.025969999999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57" sId="2" odxf="1" s="1" dxf="1" numFmtId="4">
    <oc r="K91">
      <v>0</v>
    </oc>
    <nc r="K91">
      <v>510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58" sId="2" odxf="1" s="1" dxf="1" numFmtId="4">
    <oc r="K92">
      <v>0</v>
    </oc>
    <nc r="K92">
      <v>750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="1" sqref="K93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359" sId="2" odxf="1" s="1" dxf="1" numFmtId="4">
    <oc r="K94">
      <v>500</v>
    </oc>
    <nc r="K94">
      <v>800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60" sId="2" odxf="1" s="1" dxf="1" numFmtId="4">
    <oc r="K95">
      <v>378548.97061999998</v>
    </oc>
    <nc r="K95">
      <v>849137.29186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61" sId="2" odxf="1" s="1" dxf="1" numFmtId="4">
    <oc r="K96">
      <v>19947.656139999999</v>
    </oc>
    <nc r="K96">
      <v>45749.726409999996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62" sId="2" odxf="1" s="1" dxf="1" numFmtId="4">
    <oc r="K97">
      <v>19947.656139999999</v>
    </oc>
    <nc r="K97">
      <v>45749.726409999996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63" sId="2" odxf="1" s="1" dxf="1" numFmtId="4">
    <oc r="K98">
      <v>116330.693</v>
    </oc>
    <nc r="K98">
      <v>258290.13397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64" sId="2" odxf="1" s="1" dxf="1" numFmtId="4">
    <oc r="K99">
      <v>116330.693</v>
    </oc>
    <nc r="K99">
      <v>258290.13397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="1" sqref="K100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365" sId="2" odxf="1" dxf="1" numFmtId="4">
    <oc r="K101">
      <v>2321005.3219099999</v>
    </oc>
    <nc r="K101">
      <v>6148070.9079700001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66" sId="2" odxf="1" dxf="1" numFmtId="4">
    <oc r="K102">
      <v>71166.709099999993</v>
    </oc>
    <nc r="K102">
      <v>156171.97487999999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67" sId="2" odxf="1" dxf="1" numFmtId="4">
    <oc r="K103">
      <v>0</v>
    </oc>
    <nc r="K103">
      <v>2276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68" sId="2" odxf="1" dxf="1" numFmtId="4">
    <oc r="K104">
      <v>596956.36314000003</v>
    </oc>
    <nc r="K104">
      <v>2645961.5565900002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69" sId="2" odxf="1" dxf="1" numFmtId="4">
    <oc r="K105">
      <v>1141.9880000000001</v>
    </oc>
    <nc r="K105">
      <v>41612.024400000002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70" sId="2" odxf="1" dxf="1" numFmtId="4">
    <oc r="K106">
      <v>39691.776509999996</v>
    </oc>
    <nc r="K106">
      <v>94558.743400000007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71" sId="2" odxf="1" dxf="1" numFmtId="4">
    <oc r="K107">
      <v>52676.545770000004</v>
    </oc>
    <nc r="K107">
      <v>108946.40312999999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72" sId="2" odxf="1" dxf="1" numFmtId="4">
    <oc r="K108">
      <v>1436253.48282</v>
    </oc>
    <nc r="K108">
      <v>2839211.1632699999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73" sId="2" odxf="1" dxf="1" numFmtId="4">
    <oc r="K109">
      <v>7074.7049400000005</v>
    </oc>
    <nc r="K109">
      <v>30527.539940000002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74" sId="2" odxf="1" dxf="1" numFmtId="4">
    <oc r="K110">
      <v>116043.75163</v>
    </oc>
    <nc r="K110">
      <v>228805.50236000001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75" sId="2" odxf="1" dxf="1" numFmtId="4">
    <oc r="K111">
      <v>164997.50113999998</v>
    </oc>
    <nc r="K111">
      <v>1029421.04101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76" sId="2" odxf="1" dxf="1" numFmtId="4">
    <oc r="K112">
      <v>3586.9463300000002</v>
    </oc>
    <nc r="K112">
      <v>33373.65984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77" sId="2" odxf="1" dxf="1" numFmtId="4">
    <oc r="K113">
      <v>1833.27674</v>
    </oc>
    <nc r="K113">
      <v>514121.37052999996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78" sId="2" odxf="1" dxf="1" numFmtId="4">
    <oc r="K114">
      <v>96097.618319999994</v>
    </oc>
    <nc r="K114">
      <v>354969.36544000002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79" sId="2" odxf="1" dxf="1" numFmtId="4">
    <oc r="K115">
      <v>63479.659749999999</v>
    </oc>
    <nc r="K115">
      <v>126956.6452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80" sId="2" odxf="1" dxf="1" numFmtId="4">
    <oc r="K116">
      <v>6516.8540800000001</v>
    </oc>
    <nc r="K116">
      <v>34414.42254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81" sId="2" odxf="1" dxf="1" numFmtId="4">
    <oc r="K117">
      <v>3050.3594600000001</v>
    </oc>
    <nc r="K117">
      <v>6452.7797699999992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82" sId="2" odxf="1" dxf="1" numFmtId="4">
    <oc r="K118">
      <v>0</v>
    </oc>
    <nc r="K118">
      <v>750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83" sId="2" odxf="1" dxf="1" numFmtId="4">
    <oc r="K119">
      <v>3466.4946199999999</v>
    </oc>
    <nc r="K119">
      <v>27211.642769999999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84" sId="2" odxf="1" dxf="1" numFmtId="4">
    <oc r="K120">
      <v>4326364.9472899996</v>
    </oc>
    <nc r="K120">
      <v>10584730.953020001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85" sId="2" odxf="1" dxf="1" numFmtId="4">
    <oc r="K121">
      <v>1140629.9365000001</v>
    </oc>
    <nc r="K121">
      <v>2753471.7625599997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86" sId="2" odxf="1" dxf="1" numFmtId="4">
    <oc r="K122">
      <v>2544524.3912199996</v>
    </oc>
    <nc r="K122">
      <v>6324329.9431000007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87" sId="2" odxf="1" dxf="1" numFmtId="4">
    <oc r="K123">
      <v>312157.47694999998</v>
    </oc>
    <nc r="K123">
      <v>721630.78058999998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88" sId="2" odxf="1" dxf="1" numFmtId="4">
    <oc r="K124">
      <v>153614.79230999999</v>
    </oc>
    <nc r="K124">
      <v>386299.82835000003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89" sId="2" odxf="1" dxf="1" numFmtId="4">
    <oc r="K125">
      <v>22380.462230000001</v>
    </oc>
    <nc r="K125">
      <v>38272.260909999997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90" sId="2" odxf="1" dxf="1" numFmtId="4">
    <oc r="K126">
      <v>401.9</v>
    </oc>
    <nc r="K126">
      <v>458.6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91" sId="2" odxf="1" dxf="1" numFmtId="4">
    <oc r="K127">
      <v>50947.353340000001</v>
    </oc>
    <nc r="K127">
      <v>116111.91387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2" sqref="K128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392" sId="2" odxf="1" dxf="1" numFmtId="4">
    <oc r="K129">
      <v>101708.63473999999</v>
    </oc>
    <nc r="K129">
      <v>244155.86364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93" sId="2" odxf="1" dxf="1" numFmtId="4">
    <oc r="K130">
      <v>383748.47644</v>
    </oc>
    <nc r="K130">
      <v>942128.69663000002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94" sId="2" odxf="1" dxf="1" numFmtId="4">
    <oc r="K131">
      <v>345496.39256000001</v>
    </oc>
    <nc r="K131">
      <v>858469.87646000006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95" sId="2" odxf="1" dxf="1" numFmtId="4">
    <oc r="K132">
      <v>7052.7073600000003</v>
    </oc>
    <nc r="K132">
      <v>13176.69031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96" sId="2" odxf="1" dxf="1" numFmtId="4">
    <oc r="K133">
      <v>31199.376519999998</v>
    </oc>
    <nc r="K133">
      <v>70482.129860000001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97" sId="2" odxf="1" dxf="1" numFmtId="4">
    <oc r="K134">
      <v>1386695.3867000001</v>
    </oc>
    <nc r="K134">
      <v>2740682.86797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98" sId="2" odxf="1" dxf="1" numFmtId="4">
    <oc r="K135">
      <v>236289.69083000001</v>
    </oc>
    <nc r="K135">
      <v>584696.12378999998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399" sId="2" odxf="1" dxf="1" numFmtId="4">
    <oc r="K136">
      <v>473560.58067</v>
    </oc>
    <nc r="K136">
      <v>1008084.62558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400" sId="2" odxf="1" dxf="1" numFmtId="4">
    <oc r="K137">
      <v>46955.825579999997</v>
    </oc>
    <nc r="K137">
      <v>113855.60696999999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401" sId="2" odxf="1" dxf="1" numFmtId="4">
    <oc r="K138">
      <v>23823.165579999997</v>
    </oc>
    <nc r="K138">
      <v>53185.98156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402" sId="2" odxf="1" dxf="1" numFmtId="4">
    <oc r="K139">
      <v>42675.764640000001</v>
    </oc>
    <nc r="K139">
      <v>93283.091809999998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403" sId="2" odxf="1" dxf="1" numFmtId="4">
    <oc r="K140">
      <v>563390.35939999996</v>
    </oc>
    <nc r="K140">
      <v>887577.43825999997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404" sId="2" odxf="1" dxf="1" numFmtId="4">
    <oc r="K141">
      <v>4996085.3542200001</v>
    </oc>
    <nc r="K141">
      <v>10337796.915930001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5" sId="2" odxf="1" dxf="1" numFmtId="4">
    <oc r="K142">
      <v>1340254.2458499998</v>
    </oc>
    <nc r="K142">
      <v>2715820.2665800001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406" sId="2" odxf="1" dxf="1" numFmtId="4">
    <oc r="K143">
      <v>315273.64937</v>
    </oc>
    <nc r="K143">
      <v>745027.28682000004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407" sId="2" odxf="1" dxf="1" numFmtId="4">
    <oc r="K144">
      <v>2652289.8971100003</v>
    </oc>
    <nc r="K144">
      <v>5437354.8793700002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408" sId="2" odxf="1" dxf="1" numFmtId="4">
    <oc r="K145">
      <v>616823.04362999997</v>
    </oc>
    <nc r="K145">
      <v>1262505.4491099999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409" sId="2" odxf="1" dxf="1" numFmtId="4">
    <oc r="K146">
      <v>71444.518260000012</v>
    </oc>
    <nc r="K146">
      <v>177089.03405000002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410" sId="2" odxf="1" dxf="1" numFmtId="4">
    <oc r="K147">
      <v>385456.42877999996</v>
    </oc>
    <nc r="K147">
      <v>979809.21591999999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1" sId="2" odxf="1" dxf="1" numFmtId="4">
    <oc r="K148">
      <v>2953.4288799999999</v>
    </oc>
    <nc r="K148">
      <v>6242.5722699999997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412" sId="2" odxf="1" dxf="1" numFmtId="4">
    <oc r="K149">
      <v>49288.765420000003</v>
    </oc>
    <nc r="K149">
      <v>183064.45543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413" sId="2" odxf="1" dxf="1" numFmtId="4">
    <oc r="K150">
      <v>315770.38644999999</v>
    </oc>
    <nc r="K150">
      <v>751907.82683000003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414" sId="2" odxf="1" dxf="1" numFmtId="4">
    <oc r="K151">
      <v>17443.848030000001</v>
    </oc>
    <nc r="K151">
      <v>38594.361389999998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415" sId="2" odxf="1" dxf="1" numFmtId="4">
    <oc r="K152">
      <v>93257.08262999999</v>
    </oc>
    <nc r="K152">
      <v>208701.98506000001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6" sId="2" odxf="1" dxf="1" numFmtId="4">
    <oc r="K153">
      <v>25263.59678</v>
    </oc>
    <nc r="K153">
      <v>58030.813620000001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417" sId="2" odxf="1" dxf="1" numFmtId="4">
    <oc r="K154">
      <v>63553.142909999995</v>
    </oc>
    <nc r="K154">
      <v>141039.32206000001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418" sId="2" odxf="1" dxf="1" numFmtId="4">
    <oc r="K155">
      <v>4440.3429400000005</v>
    </oc>
    <nc r="K155">
      <v>9631.8493800000015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419" sId="2" odxf="1" dxf="1" numFmtId="4">
    <oc r="K156">
      <v>41835.5075</v>
    </oc>
    <nc r="K156">
      <v>55165.23373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20" sId="2" odxf="1" dxf="1" numFmtId="4">
    <oc r="K157">
      <v>41835.5075</v>
    </oc>
    <nc r="K157">
      <v>55165.23373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2" sqref="K158" start="0" length="0">
    <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59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fmt sheetId="2" sqref="K160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fmt sheetId="2" sqref="K161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421" sId="2" odxf="1" dxf="1" numFmtId="4">
    <oc r="K162">
      <v>15281942.18668</v>
    </oc>
    <nc r="K162">
      <v>35666710.891720004</v>
    </nc>
    <ndxf>
      <numFmt numFmtId="166" formatCode="[$-419]#,##0.0"/>
      <fill>
        <patternFill patternType="solid">
          <fgColor rgb="FFB4C7DC"/>
          <bgColor rgb="FF93CDDD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22" sId="2" odxf="1" dxf="1" numFmtId="4">
    <oc r="K163">
      <v>850004.89228000003</v>
    </oc>
    <nc r="K163">
      <v>-290549.77411</v>
    </nc>
    <ndxf>
      <numFmt numFmtId="166" formatCode="[$-419]#,##0.0"/>
      <fill>
        <patternFill patternType="solid">
          <fgColor rgb="FFB4C7DC"/>
          <bgColor rgb="FF93CDDD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23" sId="2">
    <oc r="K81" t="inlineStr">
      <is>
        <t>Исполнено на 01.04. 2025 г</t>
      </is>
    </oc>
    <nc r="K81" t="inlineStr">
      <is>
        <t>Исполнено на 01.07. 2025 г</t>
      </is>
    </nc>
  </rcc>
  <rcc rId="424" sId="2">
    <oc r="O81" t="inlineStr">
      <is>
        <t xml:space="preserve">Темп роста к 01.04.2024 г </t>
      </is>
    </oc>
    <nc r="O81" t="inlineStr">
      <is>
        <t xml:space="preserve">Темп роста к 01.07.2024 г </t>
      </is>
    </nc>
  </rcc>
  <rfmt sheetId="2" sqref="H81:O163" start="0" length="2147483647">
    <dxf>
      <font>
        <color theme="1"/>
      </font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5" sId="2">
    <oc r="A5" t="inlineStr">
      <is>
        <t>по состоянию на 01.04.2025 года</t>
      </is>
    </oc>
    <nc r="A5" t="inlineStr">
      <is>
        <t>по состоянию на 01.07.2025 года</t>
      </is>
    </nc>
  </rcc>
  <rcc rId="426" sId="1">
    <oc r="A5" t="inlineStr">
      <is>
        <t>по состоянию на 01.04.2025 года</t>
      </is>
    </oc>
    <nc r="A5" t="inlineStr">
      <is>
        <t>по состоянию на 01.07.2025 года</t>
      </is>
    </nc>
  </rcc>
  <rsnm rId="427" sheetId="2" oldName="[Ispolnenie-resp-i-kons-na-01.07.2025.xlsx]Консолид на 1.04.2025г " newName="[Ispolnenie-resp-i-kons-na-01.07.2025.xlsx]Консолид на 1.07.2025г 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B9D1FEBD_2414_4CDA_BC06_F216F77FD37D_.wvu.PrintArea" hidden="1" oldHidden="1">
    <formula>'Респ на 1.07.2025г '!$A$2:$O$182</formula>
  </rdn>
  <rdn rId="0" localSheetId="1" customView="1" name="Z_B9D1FEBD_2414_4CDA_BC06_F216F77FD37D_.wvu.PrintTitles" hidden="1" oldHidden="1">
    <formula>'Респ на 1.07.2025г '!$81:$81</formula>
  </rdn>
  <rdn rId="0" localSheetId="1" customView="1" name="Z_B9D1FEBD_2414_4CDA_BC06_F216F77FD37D_.wvu.FilterData" hidden="1" oldHidden="1">
    <formula>'Респ на 1.07.2025г '!$A$83:$D$163</formula>
  </rdn>
  <rdn rId="0" localSheetId="2" customView="1" name="Z_B9D1FEBD_2414_4CDA_BC06_F216F77FD37D_.wvu.PrintArea" hidden="1" oldHidden="1">
    <formula>'Консолид на 1.07.2025г '!$A$2:$O$182</formula>
  </rdn>
  <rdn rId="0" localSheetId="2" customView="1" name="Z_B9D1FEBD_2414_4CDA_BC06_F216F77FD37D_.wvu.PrintTitles" hidden="1" oldHidden="1">
    <formula>'Консолид на 1.07.2025г '!$81:$81</formula>
  </rdn>
  <rdn rId="0" localSheetId="2" customView="1" name="Z_B9D1FEBD_2414_4CDA_BC06_F216F77FD37D_.wvu.FilterData" hidden="1" oldHidden="1">
    <formula>'Консолид на 1.07.2025г '!$A$83:$D$163</formula>
  </rdn>
  <rcv guid="{B9D1FEBD-2414-4CDA-BC06-F216F77FD37D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4" sId="1">
    <oc r="C7" t="inlineStr">
      <is>
        <t>Факт на 01.04.2024</t>
      </is>
    </oc>
    <nc r="C7" t="inlineStr">
      <is>
        <t>Факт на 01.07.2024</t>
      </is>
    </nc>
  </rcc>
  <rcc rId="435" sId="1">
    <oc r="K7" t="inlineStr">
      <is>
        <t xml:space="preserve"> Факт на 01.04.2025</t>
      </is>
    </oc>
    <nc r="K7" t="inlineStr">
      <is>
        <t xml:space="preserve"> Факт на 01.07.2025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7:G79" start="0" length="2147483647">
    <dxf>
      <font>
        <color auto="1"/>
      </font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MJ186"/>
  <sheetViews>
    <sheetView showGridLines="0" tabSelected="1" topLeftCell="A181" zoomScale="80" zoomScaleNormal="80" zoomScalePageLayoutView="75" workbookViewId="0">
      <selection activeCell="P84" sqref="P84"/>
    </sheetView>
  </sheetViews>
  <sheetFormatPr defaultColWidth="9.375" defaultRowHeight="15.75" outlineLevelRow="1" outlineLevelCol="1" x14ac:dyDescent="0.25"/>
  <cols>
    <col min="1" max="1" width="31.625" style="33" customWidth="1"/>
    <col min="2" max="2" width="25.375" style="1" customWidth="1"/>
    <col min="3" max="3" width="17.5" style="93" customWidth="1" outlineLevel="1"/>
    <col min="4" max="4" width="20.25" style="82" customWidth="1" outlineLevel="1"/>
    <col min="5" max="5" width="16.875" style="116" customWidth="1" outlineLevel="1"/>
    <col min="6" max="6" width="15.5" style="261" customWidth="1" outlineLevel="1"/>
    <col min="7" max="7" width="13.875" style="261" customWidth="1" outlineLevel="1"/>
    <col min="8" max="8" width="17.375" style="82" customWidth="1"/>
    <col min="9" max="9" width="10.875" style="261" customWidth="1"/>
    <col min="10" max="10" width="13.5" style="261" customWidth="1"/>
    <col min="11" max="11" width="16.125" style="121" customWidth="1"/>
    <col min="12" max="12" width="12.25" style="262" customWidth="1"/>
    <col min="13" max="13" width="13.625" style="261" customWidth="1"/>
    <col min="14" max="14" width="17.5" style="116" customWidth="1"/>
    <col min="15" max="15" width="17.375" style="263" customWidth="1"/>
    <col min="16" max="16" width="10" style="2" customWidth="1"/>
    <col min="17" max="17" width="9.375" style="2"/>
    <col min="18" max="18" width="10.75" style="2" customWidth="1"/>
    <col min="19" max="1019" width="9.375" style="2"/>
    <col min="1020" max="1024" width="10.5" style="32" customWidth="1"/>
    <col min="1025" max="16384" width="9.375" style="32"/>
  </cols>
  <sheetData>
    <row r="1" spans="1:1024" ht="7.5" customHeight="1" x14ac:dyDescent="0.25"/>
    <row r="2" spans="1:1024" ht="20.25" customHeight="1" x14ac:dyDescent="0.3">
      <c r="A2" s="318" t="s">
        <v>0</v>
      </c>
      <c r="B2" s="318"/>
      <c r="C2" s="318"/>
      <c r="D2" s="318"/>
      <c r="E2" s="264"/>
      <c r="F2" s="265"/>
      <c r="G2" s="265"/>
      <c r="I2" s="82"/>
      <c r="J2" s="82"/>
      <c r="K2" s="82"/>
      <c r="L2" s="82"/>
      <c r="M2" s="82"/>
      <c r="N2" s="266"/>
    </row>
    <row r="3" spans="1:1024" ht="18.75" customHeight="1" x14ac:dyDescent="0.3">
      <c r="A3" s="318" t="s">
        <v>1</v>
      </c>
      <c r="B3" s="318"/>
      <c r="C3" s="318"/>
      <c r="D3" s="318"/>
      <c r="E3" s="264"/>
      <c r="F3" s="265"/>
      <c r="G3" s="265"/>
      <c r="I3" s="82"/>
      <c r="J3" s="82"/>
      <c r="K3" s="82"/>
      <c r="L3" s="82"/>
      <c r="M3" s="82"/>
      <c r="N3" s="266"/>
    </row>
    <row r="4" spans="1:1024" s="36" customFormat="1" ht="15.75" customHeight="1" x14ac:dyDescent="0.3">
      <c r="A4" s="319" t="s">
        <v>2</v>
      </c>
      <c r="B4" s="319"/>
      <c r="C4" s="319"/>
      <c r="D4" s="319"/>
      <c r="E4" s="267"/>
      <c r="F4" s="268"/>
      <c r="G4" s="268"/>
      <c r="H4" s="269"/>
      <c r="I4" s="269"/>
      <c r="J4" s="269"/>
      <c r="K4" s="269"/>
      <c r="L4" s="269"/>
      <c r="M4" s="269"/>
      <c r="N4" s="270"/>
      <c r="O4" s="263"/>
      <c r="AMF4" s="32"/>
      <c r="AMG4" s="32"/>
      <c r="AMH4" s="32"/>
      <c r="AMI4" s="32"/>
      <c r="AMJ4" s="32"/>
    </row>
    <row r="5" spans="1:1024" s="36" customFormat="1" ht="18.75" customHeight="1" x14ac:dyDescent="0.3">
      <c r="A5" s="319" t="s">
        <v>490</v>
      </c>
      <c r="B5" s="319"/>
      <c r="C5" s="319"/>
      <c r="D5" s="319"/>
      <c r="E5" s="267"/>
      <c r="F5" s="268"/>
      <c r="G5" s="268"/>
      <c r="H5" s="269"/>
      <c r="I5" s="269"/>
      <c r="J5" s="269"/>
      <c r="K5" s="269"/>
      <c r="L5" s="269"/>
      <c r="M5" s="269"/>
      <c r="N5" s="270"/>
      <c r="O5" s="263"/>
      <c r="AMF5" s="32"/>
      <c r="AMG5" s="32"/>
      <c r="AMH5" s="32"/>
      <c r="AMI5" s="32"/>
      <c r="AMJ5" s="32"/>
    </row>
    <row r="6" spans="1:1024" x14ac:dyDescent="0.25">
      <c r="A6" s="320"/>
      <c r="B6" s="320"/>
      <c r="C6" s="320"/>
      <c r="D6" s="320"/>
      <c r="E6" s="271"/>
      <c r="F6" s="272"/>
      <c r="G6" s="272"/>
      <c r="I6" s="82"/>
      <c r="J6" s="82"/>
      <c r="K6" s="82"/>
      <c r="L6" s="82"/>
      <c r="M6" s="82"/>
      <c r="N6" s="271"/>
      <c r="O6" s="239" t="s">
        <v>3</v>
      </c>
    </row>
    <row r="7" spans="1:1024" ht="72.75" customHeight="1" x14ac:dyDescent="0.25">
      <c r="A7" s="314" t="s">
        <v>4</v>
      </c>
      <c r="B7" s="304" t="s">
        <v>5</v>
      </c>
      <c r="C7" s="315" t="s">
        <v>494</v>
      </c>
      <c r="D7" s="258" t="s">
        <v>339</v>
      </c>
      <c r="E7" s="308" t="s">
        <v>340</v>
      </c>
      <c r="F7" s="309"/>
      <c r="G7" s="310"/>
      <c r="H7" s="317" t="s">
        <v>341</v>
      </c>
      <c r="I7" s="317"/>
      <c r="J7" s="317"/>
      <c r="K7" s="315" t="s">
        <v>495</v>
      </c>
      <c r="L7" s="315"/>
      <c r="M7" s="315"/>
      <c r="N7" s="302" t="s">
        <v>6</v>
      </c>
      <c r="O7" s="303" t="s">
        <v>496</v>
      </c>
    </row>
    <row r="8" spans="1:1024" ht="78.75" customHeight="1" x14ac:dyDescent="0.25">
      <c r="A8" s="314"/>
      <c r="B8" s="314"/>
      <c r="C8" s="316"/>
      <c r="D8" s="260" t="s">
        <v>7</v>
      </c>
      <c r="E8" s="259" t="s">
        <v>7</v>
      </c>
      <c r="F8" s="260" t="s">
        <v>8</v>
      </c>
      <c r="G8" s="260" t="s">
        <v>9</v>
      </c>
      <c r="H8" s="260" t="s">
        <v>7</v>
      </c>
      <c r="I8" s="260" t="s">
        <v>8</v>
      </c>
      <c r="J8" s="260" t="s">
        <v>342</v>
      </c>
      <c r="K8" s="260" t="s">
        <v>7</v>
      </c>
      <c r="L8" s="260" t="s">
        <v>8</v>
      </c>
      <c r="M8" s="260" t="s">
        <v>9</v>
      </c>
      <c r="N8" s="302"/>
      <c r="O8" s="303"/>
    </row>
    <row r="9" spans="1:1024" s="38" customFormat="1" ht="36.75" customHeight="1" x14ac:dyDescent="0.2">
      <c r="A9" s="37" t="s">
        <v>10</v>
      </c>
      <c r="B9" s="22" t="s">
        <v>11</v>
      </c>
      <c r="C9" s="125">
        <v>9455220.4750199988</v>
      </c>
      <c r="D9" s="140">
        <v>19523510.839049999</v>
      </c>
      <c r="E9" s="141">
        <v>21117007.704349998</v>
      </c>
      <c r="F9" s="156">
        <f>IFERROR(E9/$E$79,"-")</f>
        <v>0.33838384731305882</v>
      </c>
      <c r="G9" s="156">
        <f>IFERROR(E9/D9,"-")</f>
        <v>1.0816193807782135</v>
      </c>
      <c r="H9" s="131">
        <v>21502300.5</v>
      </c>
      <c r="I9" s="157">
        <f>IFERROR(H9/$H$79,"-")</f>
        <v>0.3457361493002829</v>
      </c>
      <c r="J9" s="157">
        <f>IFERROR(H9/D9,"-")</f>
        <v>1.1013541917364638</v>
      </c>
      <c r="K9" s="125">
        <v>10552617.412630001</v>
      </c>
      <c r="L9" s="157">
        <f>IFERROR(K9/$K$79,"-")</f>
        <v>0.33566203388692195</v>
      </c>
      <c r="M9" s="195">
        <f>IFERROR(K9/H9,"-")</f>
        <v>0.49076690248236465</v>
      </c>
      <c r="N9" s="196">
        <f>K9-C9</f>
        <v>1097396.9376100022</v>
      </c>
      <c r="O9" s="197">
        <f>IFERROR(K9/C9,"-")</f>
        <v>1.1160625434921634</v>
      </c>
      <c r="AMF9" s="32"/>
      <c r="AMG9" s="32"/>
      <c r="AMH9" s="32"/>
      <c r="AMI9" s="32"/>
      <c r="AMJ9" s="32"/>
    </row>
    <row r="10" spans="1:1024" s="38" customFormat="1" ht="23.25" customHeight="1" x14ac:dyDescent="0.2">
      <c r="A10" s="37" t="s">
        <v>12</v>
      </c>
      <c r="B10" s="37"/>
      <c r="C10" s="125">
        <v>7900034.2601499986</v>
      </c>
      <c r="D10" s="140">
        <f>D11+D15+D25+D29+D36+D40+D44+D49</f>
        <v>16335647.420399999</v>
      </c>
      <c r="E10" s="140">
        <f>E11+E15+E25+E29+E36+E40+E44+E49</f>
        <v>17470016.98996</v>
      </c>
      <c r="F10" s="156">
        <f t="shared" ref="F10:F73" si="0">IFERROR(E10/$E$79,"-")</f>
        <v>0.27994361911746685</v>
      </c>
      <c r="G10" s="157">
        <f t="shared" ref="G10:G73" si="1">IFERROR(E10/D10,"-")</f>
        <v>1.0694413597678043</v>
      </c>
      <c r="H10" s="140">
        <f>H11+H15+H25+H29+H36+H40+H44+H49</f>
        <v>18138118.785</v>
      </c>
      <c r="I10" s="157">
        <f t="shared" ref="I10:I73" si="2">IFERROR(H10/$H$79,"-")</f>
        <v>0.29164336831201043</v>
      </c>
      <c r="J10" s="157">
        <f t="shared" ref="J10:J73" si="3">IFERROR(H10/D10,"-")</f>
        <v>1.1103397568650428</v>
      </c>
      <c r="K10" s="140">
        <v>8466781.958970001</v>
      </c>
      <c r="L10" s="157">
        <f t="shared" ref="L10:L73" si="4">IFERROR(K10/$K$79,"-")</f>
        <v>0.26931491417698139</v>
      </c>
      <c r="M10" s="195">
        <f t="shared" ref="M10:M73" si="5">IFERROR(K10/H10,"-")</f>
        <v>0.46679493388101112</v>
      </c>
      <c r="N10" s="196">
        <f t="shared" ref="N10:N41" si="6">K10-C10</f>
        <v>566747.69882000238</v>
      </c>
      <c r="O10" s="197">
        <f t="shared" ref="O10:O73" si="7">IFERROR(K10/C10,"-")</f>
        <v>1.0717399039240674</v>
      </c>
      <c r="AMF10" s="32"/>
      <c r="AMG10" s="32"/>
      <c r="AMH10" s="32"/>
      <c r="AMI10" s="32"/>
      <c r="AMJ10" s="32"/>
    </row>
    <row r="11" spans="1:1024" s="38" customFormat="1" x14ac:dyDescent="0.2">
      <c r="A11" s="39" t="s">
        <v>13</v>
      </c>
      <c r="B11" s="23" t="s">
        <v>14</v>
      </c>
      <c r="C11" s="126">
        <v>1431137.4730699998</v>
      </c>
      <c r="D11" s="129">
        <v>2491733.7620000001</v>
      </c>
      <c r="E11" s="142">
        <v>2713921.2949999999</v>
      </c>
      <c r="F11" s="158">
        <f t="shared" si="0"/>
        <v>4.3488506608716344E-2</v>
      </c>
      <c r="G11" s="158">
        <f t="shared" si="1"/>
        <v>1.0891698528905673</v>
      </c>
      <c r="H11" s="191">
        <v>2680000</v>
      </c>
      <c r="I11" s="192">
        <f t="shared" si="2"/>
        <v>4.3091802206222454E-2</v>
      </c>
      <c r="J11" s="192">
        <f t="shared" si="3"/>
        <v>1.0755563218154123</v>
      </c>
      <c r="K11" s="126">
        <v>1597675.7727900001</v>
      </c>
      <c r="L11" s="158">
        <f t="shared" si="4"/>
        <v>5.0819533999659695E-2</v>
      </c>
      <c r="M11" s="198">
        <f t="shared" si="5"/>
        <v>0.5961476764141791</v>
      </c>
      <c r="N11" s="199">
        <f t="shared" si="6"/>
        <v>166538.29972000024</v>
      </c>
      <c r="O11" s="200">
        <f t="shared" si="7"/>
        <v>1.1163677863613977</v>
      </c>
      <c r="AMF11" s="32"/>
      <c r="AMG11" s="32"/>
      <c r="AMH11" s="32"/>
      <c r="AMI11" s="32"/>
      <c r="AMJ11" s="32"/>
    </row>
    <row r="12" spans="1:1024" s="38" customFormat="1" ht="78.75" customHeight="1" x14ac:dyDescent="0.2">
      <c r="A12" s="39" t="s">
        <v>15</v>
      </c>
      <c r="B12" s="23" t="s">
        <v>16</v>
      </c>
      <c r="C12" s="126">
        <v>1399273.11237</v>
      </c>
      <c r="D12" s="129">
        <v>2491733.7620000001</v>
      </c>
      <c r="E12" s="142">
        <v>2655809.4046199997</v>
      </c>
      <c r="F12" s="158">
        <f t="shared" si="0"/>
        <v>4.255730814931679E-2</v>
      </c>
      <c r="G12" s="158">
        <f t="shared" si="1"/>
        <v>1.0658479830880101</v>
      </c>
      <c r="H12" s="191">
        <v>2680000</v>
      </c>
      <c r="I12" s="192">
        <f t="shared" si="2"/>
        <v>4.3091802206222454E-2</v>
      </c>
      <c r="J12" s="192">
        <f t="shared" si="3"/>
        <v>1.0755563218154123</v>
      </c>
      <c r="K12" s="126">
        <v>1570662.67407</v>
      </c>
      <c r="L12" s="158">
        <f t="shared" si="4"/>
        <v>4.9960290145420153E-2</v>
      </c>
      <c r="M12" s="198">
        <f t="shared" si="5"/>
        <v>0.58606816196641787</v>
      </c>
      <c r="N12" s="199">
        <f t="shared" si="6"/>
        <v>171389.56169999996</v>
      </c>
      <c r="O12" s="200">
        <f t="shared" si="7"/>
        <v>1.1224847102290927</v>
      </c>
      <c r="AMF12" s="32"/>
      <c r="AMG12" s="32"/>
      <c r="AMH12" s="32"/>
      <c r="AMI12" s="32"/>
      <c r="AMJ12" s="32"/>
    </row>
    <row r="13" spans="1:1024" s="38" customFormat="1" ht="110.25" customHeight="1" x14ac:dyDescent="0.2">
      <c r="A13" s="39" t="s">
        <v>17</v>
      </c>
      <c r="B13" s="23" t="s">
        <v>18</v>
      </c>
      <c r="C13" s="126">
        <v>1399440.56403</v>
      </c>
      <c r="D13" s="129">
        <v>2491733.7620000001</v>
      </c>
      <c r="E13" s="142">
        <v>2658885.5512800002</v>
      </c>
      <c r="F13" s="158">
        <f t="shared" si="0"/>
        <v>4.260660103949724E-2</v>
      </c>
      <c r="G13" s="158">
        <f t="shared" si="1"/>
        <v>1.0670825237547992</v>
      </c>
      <c r="H13" s="191">
        <v>0</v>
      </c>
      <c r="I13" s="192">
        <f t="shared" si="2"/>
        <v>0</v>
      </c>
      <c r="J13" s="192">
        <f t="shared" si="3"/>
        <v>0</v>
      </c>
      <c r="K13" s="126">
        <v>1570783.2830699999</v>
      </c>
      <c r="L13" s="158">
        <f t="shared" si="4"/>
        <v>4.9964126526543626E-2</v>
      </c>
      <c r="M13" s="198" t="str">
        <f t="shared" si="5"/>
        <v>-</v>
      </c>
      <c r="N13" s="199">
        <f t="shared" si="6"/>
        <v>171342.71903999988</v>
      </c>
      <c r="O13" s="200">
        <f t="shared" si="7"/>
        <v>1.1224365817627728</v>
      </c>
      <c r="AMF13" s="32"/>
      <c r="AMG13" s="32"/>
      <c r="AMH13" s="32"/>
      <c r="AMI13" s="32"/>
      <c r="AMJ13" s="32"/>
    </row>
    <row r="14" spans="1:1024" s="38" customFormat="1" ht="90" customHeight="1" x14ac:dyDescent="0.2">
      <c r="A14" s="39" t="s">
        <v>311</v>
      </c>
      <c r="B14" s="23" t="s">
        <v>312</v>
      </c>
      <c r="C14" s="126">
        <v>-24.196660000000001</v>
      </c>
      <c r="D14" s="129">
        <v>0</v>
      </c>
      <c r="E14" s="143">
        <v>-2932.8916600000002</v>
      </c>
      <c r="F14" s="158">
        <f t="shared" si="0"/>
        <v>-4.6997338711902131E-5</v>
      </c>
      <c r="G14" s="158" t="str">
        <f t="shared" si="1"/>
        <v>-</v>
      </c>
      <c r="H14" s="193">
        <v>0</v>
      </c>
      <c r="I14" s="192">
        <f t="shared" si="2"/>
        <v>0</v>
      </c>
      <c r="J14" s="192" t="str">
        <f t="shared" si="3"/>
        <v>-</v>
      </c>
      <c r="K14" s="194">
        <v>-120.60899999999999</v>
      </c>
      <c r="L14" s="158">
        <f t="shared" si="4"/>
        <v>-3.8363811234750411E-6</v>
      </c>
      <c r="M14" s="198" t="str">
        <f t="shared" si="5"/>
        <v>-</v>
      </c>
      <c r="N14" s="199">
        <f t="shared" si="6"/>
        <v>-96.41234</v>
      </c>
      <c r="O14" s="200">
        <f t="shared" si="7"/>
        <v>4.9845309228629073</v>
      </c>
      <c r="AMF14" s="32"/>
      <c r="AMG14" s="32"/>
      <c r="AMH14" s="32"/>
      <c r="AMI14" s="32"/>
      <c r="AMJ14" s="32"/>
    </row>
    <row r="15" spans="1:1024" s="38" customFormat="1" x14ac:dyDescent="0.2">
      <c r="A15" s="39" t="s">
        <v>19</v>
      </c>
      <c r="B15" s="23" t="s">
        <v>20</v>
      </c>
      <c r="C15" s="127">
        <v>2279059.8565199999</v>
      </c>
      <c r="D15" s="129">
        <v>5551002.3861999996</v>
      </c>
      <c r="E15" s="143">
        <v>5754278.24768</v>
      </c>
      <c r="F15" s="159">
        <f t="shared" si="0"/>
        <v>9.2207894187522635E-2</v>
      </c>
      <c r="G15" s="158">
        <f t="shared" si="1"/>
        <v>1.0366196674649883</v>
      </c>
      <c r="H15" s="138">
        <v>6113927.7000000002</v>
      </c>
      <c r="I15" s="158">
        <f t="shared" si="2"/>
        <v>9.8306031026695731E-2</v>
      </c>
      <c r="J15" s="192">
        <f t="shared" si="3"/>
        <v>1.1014096688553863</v>
      </c>
      <c r="K15" s="127">
        <v>2608421.30259</v>
      </c>
      <c r="L15" s="198">
        <f t="shared" si="4"/>
        <v>8.2969747260374066E-2</v>
      </c>
      <c r="M15" s="198">
        <f t="shared" si="5"/>
        <v>0.42663594183326697</v>
      </c>
      <c r="N15" s="199">
        <f t="shared" si="6"/>
        <v>329361.44607000006</v>
      </c>
      <c r="O15" s="200">
        <f t="shared" si="7"/>
        <v>1.14451636499487</v>
      </c>
      <c r="AMF15" s="32"/>
      <c r="AMG15" s="32"/>
      <c r="AMH15" s="32"/>
      <c r="AMI15" s="32"/>
      <c r="AMJ15" s="32"/>
    </row>
    <row r="16" spans="1:1024" s="38" customFormat="1" ht="141.75" customHeight="1" x14ac:dyDescent="0.2">
      <c r="A16" s="39" t="s">
        <v>21</v>
      </c>
      <c r="B16" s="23" t="s">
        <v>22</v>
      </c>
      <c r="C16" s="127">
        <v>2014289.97777</v>
      </c>
      <c r="D16" s="129">
        <v>5073669.3306</v>
      </c>
      <c r="E16" s="143">
        <v>5081693.2050100006</v>
      </c>
      <c r="F16" s="159">
        <f t="shared" si="0"/>
        <v>8.1430234891740422E-2</v>
      </c>
      <c r="G16" s="158">
        <f t="shared" si="1"/>
        <v>1.0015814736608095</v>
      </c>
      <c r="H16" s="138">
        <v>5532526.0999999996</v>
      </c>
      <c r="I16" s="158">
        <f t="shared" si="2"/>
        <v>8.8957656866404208E-2</v>
      </c>
      <c r="J16" s="192">
        <f t="shared" si="3"/>
        <v>1.0904388401176583</v>
      </c>
      <c r="K16" s="127">
        <v>2251692.4857700001</v>
      </c>
      <c r="L16" s="158">
        <f t="shared" si="4"/>
        <v>7.1622769016231144E-2</v>
      </c>
      <c r="M16" s="198">
        <f t="shared" si="5"/>
        <v>0.40699175115866154</v>
      </c>
      <c r="N16" s="199">
        <f t="shared" si="6"/>
        <v>237402.50800000015</v>
      </c>
      <c r="O16" s="200">
        <f t="shared" si="7"/>
        <v>1.117859151671313</v>
      </c>
      <c r="AMF16" s="32"/>
      <c r="AMG16" s="32"/>
      <c r="AMH16" s="32"/>
      <c r="AMI16" s="32"/>
      <c r="AMJ16" s="32"/>
    </row>
    <row r="17" spans="1:1024" s="38" customFormat="1" ht="220.5" x14ac:dyDescent="0.2">
      <c r="A17" s="39" t="s">
        <v>23</v>
      </c>
      <c r="B17" s="23" t="s">
        <v>24</v>
      </c>
      <c r="C17" s="127">
        <v>8600.3647200000014</v>
      </c>
      <c r="D17" s="129">
        <v>34733.0556</v>
      </c>
      <c r="E17" s="143">
        <v>33043.543399999995</v>
      </c>
      <c r="F17" s="159">
        <f t="shared" si="0"/>
        <v>5.2949743169552945E-4</v>
      </c>
      <c r="G17" s="158">
        <f t="shared" si="1"/>
        <v>0.95135722524798527</v>
      </c>
      <c r="H17" s="138">
        <v>32789</v>
      </c>
      <c r="I17" s="158">
        <f t="shared" si="2"/>
        <v>5.2721533676859255E-4</v>
      </c>
      <c r="J17" s="192">
        <f t="shared" si="3"/>
        <v>0.94402866184914636</v>
      </c>
      <c r="K17" s="127">
        <v>18718.064780000001</v>
      </c>
      <c r="L17" s="158">
        <f t="shared" si="4"/>
        <v>5.9539197232358289E-4</v>
      </c>
      <c r="M17" s="198">
        <f t="shared" si="5"/>
        <v>0.57086415505199917</v>
      </c>
      <c r="N17" s="199">
        <f t="shared" si="6"/>
        <v>10117.700059999999</v>
      </c>
      <c r="O17" s="200">
        <f t="shared" si="7"/>
        <v>2.1764268597204328</v>
      </c>
      <c r="AMF17" s="32"/>
      <c r="AMG17" s="32"/>
      <c r="AMH17" s="32"/>
      <c r="AMI17" s="32"/>
      <c r="AMJ17" s="32"/>
    </row>
    <row r="18" spans="1:1024" s="38" customFormat="1" ht="78.75" x14ac:dyDescent="0.2">
      <c r="A18" s="39" t="s">
        <v>25</v>
      </c>
      <c r="B18" s="23" t="s">
        <v>26</v>
      </c>
      <c r="C18" s="127">
        <v>32144.155289999999</v>
      </c>
      <c r="D18" s="129">
        <v>90000</v>
      </c>
      <c r="E18" s="143">
        <v>118488.60370000001</v>
      </c>
      <c r="F18" s="159">
        <f t="shared" si="0"/>
        <v>1.8986889688210442E-3</v>
      </c>
      <c r="G18" s="158">
        <f t="shared" si="1"/>
        <v>1.3165400411111112</v>
      </c>
      <c r="H18" s="138">
        <v>65578</v>
      </c>
      <c r="I18" s="158">
        <f t="shared" si="2"/>
        <v>1.0544306735371851E-3</v>
      </c>
      <c r="J18" s="192">
        <f t="shared" si="3"/>
        <v>0.72864444444444443</v>
      </c>
      <c r="K18" s="127">
        <v>36043.936569999998</v>
      </c>
      <c r="L18" s="158">
        <f t="shared" si="4"/>
        <v>1.1465004922756987E-3</v>
      </c>
      <c r="M18" s="198">
        <f t="shared" si="5"/>
        <v>0.54963458126200859</v>
      </c>
      <c r="N18" s="199">
        <f t="shared" si="6"/>
        <v>3899.7812799999992</v>
      </c>
      <c r="O18" s="200">
        <f t="shared" si="7"/>
        <v>1.1213216289187482</v>
      </c>
      <c r="AMF18" s="32"/>
      <c r="AMG18" s="32"/>
      <c r="AMH18" s="32"/>
      <c r="AMI18" s="32"/>
      <c r="AMJ18" s="32"/>
    </row>
    <row r="19" spans="1:1024" s="38" customFormat="1" ht="173.25" x14ac:dyDescent="0.2">
      <c r="A19" s="39" t="s">
        <v>27</v>
      </c>
      <c r="B19" s="23" t="s">
        <v>28</v>
      </c>
      <c r="C19" s="127">
        <v>165850.50343000001</v>
      </c>
      <c r="D19" s="129">
        <v>247600</v>
      </c>
      <c r="E19" s="143">
        <v>322637.30008999998</v>
      </c>
      <c r="F19" s="159">
        <f t="shared" si="0"/>
        <v>5.1700152038426607E-3</v>
      </c>
      <c r="G19" s="158">
        <f t="shared" si="1"/>
        <v>1.3030585625605815</v>
      </c>
      <c r="H19" s="138">
        <v>262312</v>
      </c>
      <c r="I19" s="158">
        <f t="shared" si="2"/>
        <v>4.2177226941487404E-3</v>
      </c>
      <c r="J19" s="192">
        <f t="shared" si="3"/>
        <v>1.0594184168012923</v>
      </c>
      <c r="K19" s="127">
        <v>201570.98162999999</v>
      </c>
      <c r="L19" s="158">
        <f t="shared" si="4"/>
        <v>6.4116534335386778E-3</v>
      </c>
      <c r="M19" s="198">
        <f t="shared" si="5"/>
        <v>0.76843980309707527</v>
      </c>
      <c r="N19" s="199">
        <f t="shared" si="6"/>
        <v>35720.478199999983</v>
      </c>
      <c r="O19" s="200">
        <f t="shared" si="7"/>
        <v>1.2153775687215589</v>
      </c>
      <c r="AMF19" s="32"/>
      <c r="AMG19" s="32"/>
      <c r="AMH19" s="32"/>
      <c r="AMI19" s="32"/>
      <c r="AMJ19" s="32"/>
    </row>
    <row r="20" spans="1:1024" s="38" customFormat="1" ht="220.5" x14ac:dyDescent="0.2">
      <c r="A20" s="39" t="s">
        <v>336</v>
      </c>
      <c r="B20" s="23" t="s">
        <v>335</v>
      </c>
      <c r="C20" s="127">
        <v>0</v>
      </c>
      <c r="D20" s="129">
        <v>0</v>
      </c>
      <c r="E20" s="143">
        <v>0</v>
      </c>
      <c r="F20" s="159">
        <f t="shared" si="0"/>
        <v>0</v>
      </c>
      <c r="G20" s="158" t="str">
        <f t="shared" si="1"/>
        <v>-</v>
      </c>
      <c r="H20" s="138">
        <v>0</v>
      </c>
      <c r="I20" s="158">
        <f t="shared" si="2"/>
        <v>0</v>
      </c>
      <c r="J20" s="192" t="str">
        <f t="shared" si="3"/>
        <v>-</v>
      </c>
      <c r="K20" s="127">
        <v>0</v>
      </c>
      <c r="L20" s="158">
        <f t="shared" si="4"/>
        <v>0</v>
      </c>
      <c r="M20" s="198" t="str">
        <f t="shared" si="5"/>
        <v>-</v>
      </c>
      <c r="N20" s="199">
        <f t="shared" si="6"/>
        <v>0</v>
      </c>
      <c r="O20" s="200" t="str">
        <f t="shared" si="7"/>
        <v>-</v>
      </c>
      <c r="AMF20" s="32"/>
      <c r="AMG20" s="32"/>
      <c r="AMH20" s="32"/>
      <c r="AMI20" s="32"/>
      <c r="AMJ20" s="32"/>
    </row>
    <row r="21" spans="1:1024" s="38" customFormat="1" ht="189" x14ac:dyDescent="0.2">
      <c r="A21" s="39" t="s">
        <v>322</v>
      </c>
      <c r="B21" s="23" t="s">
        <v>323</v>
      </c>
      <c r="C21" s="127">
        <v>15760.04645</v>
      </c>
      <c r="D21" s="129">
        <v>50000</v>
      </c>
      <c r="E21" s="138">
        <v>91279.253660000002</v>
      </c>
      <c r="F21" s="159">
        <f t="shared" si="0"/>
        <v>1.4626800096764067E-3</v>
      </c>
      <c r="G21" s="158">
        <f t="shared" si="1"/>
        <v>1.8255850732000001</v>
      </c>
      <c r="H21" s="138">
        <v>65578</v>
      </c>
      <c r="I21" s="158">
        <f t="shared" si="2"/>
        <v>1.0544306735371851E-3</v>
      </c>
      <c r="J21" s="192">
        <f t="shared" si="3"/>
        <v>1.3115600000000001</v>
      </c>
      <c r="K21" s="127">
        <v>15453.90177</v>
      </c>
      <c r="L21" s="158">
        <f t="shared" si="4"/>
        <v>4.9156412070795329E-4</v>
      </c>
      <c r="M21" s="198">
        <f t="shared" si="5"/>
        <v>0.23565680212876269</v>
      </c>
      <c r="N21" s="199">
        <f t="shared" si="6"/>
        <v>-306.14467999999943</v>
      </c>
      <c r="O21" s="200">
        <f t="shared" si="7"/>
        <v>0.98057463339519535</v>
      </c>
      <c r="AMF21" s="32"/>
      <c r="AMG21" s="32"/>
      <c r="AMH21" s="32"/>
      <c r="AMI21" s="32"/>
      <c r="AMJ21" s="32"/>
    </row>
    <row r="22" spans="1:1024" s="38" customFormat="1" ht="204.75" x14ac:dyDescent="0.2">
      <c r="A22" s="39" t="s">
        <v>324</v>
      </c>
      <c r="B22" s="23" t="s">
        <v>325</v>
      </c>
      <c r="C22" s="127">
        <v>0</v>
      </c>
      <c r="D22" s="129">
        <v>0</v>
      </c>
      <c r="E22" s="138">
        <v>910</v>
      </c>
      <c r="F22" s="159">
        <f t="shared" si="0"/>
        <v>1.4582051840207059E-5</v>
      </c>
      <c r="G22" s="158" t="str">
        <f t="shared" si="1"/>
        <v>-</v>
      </c>
      <c r="H22" s="138">
        <v>0</v>
      </c>
      <c r="I22" s="158">
        <f t="shared" si="2"/>
        <v>0</v>
      </c>
      <c r="J22" s="192" t="str">
        <f t="shared" si="3"/>
        <v>-</v>
      </c>
      <c r="K22" s="127">
        <v>0</v>
      </c>
      <c r="L22" s="158">
        <f t="shared" si="4"/>
        <v>0</v>
      </c>
      <c r="M22" s="198" t="str">
        <f t="shared" si="5"/>
        <v>-</v>
      </c>
      <c r="N22" s="199">
        <f t="shared" si="6"/>
        <v>0</v>
      </c>
      <c r="O22" s="200" t="str">
        <f t="shared" si="7"/>
        <v>-</v>
      </c>
      <c r="AMF22" s="32"/>
      <c r="AMG22" s="32"/>
      <c r="AMH22" s="32"/>
      <c r="AMI22" s="32"/>
      <c r="AMJ22" s="32"/>
    </row>
    <row r="23" spans="1:1024" s="38" customFormat="1" ht="220.5" x14ac:dyDescent="0.2">
      <c r="A23" s="39" t="s">
        <v>327</v>
      </c>
      <c r="B23" s="23" t="s">
        <v>328</v>
      </c>
      <c r="C23" s="127">
        <v>0</v>
      </c>
      <c r="D23" s="129">
        <v>0</v>
      </c>
      <c r="E23" s="138">
        <v>0</v>
      </c>
      <c r="F23" s="159">
        <f t="shared" si="0"/>
        <v>0</v>
      </c>
      <c r="G23" s="158" t="str">
        <f t="shared" si="1"/>
        <v>-</v>
      </c>
      <c r="H23" s="138">
        <v>0</v>
      </c>
      <c r="I23" s="158">
        <f t="shared" si="2"/>
        <v>0</v>
      </c>
      <c r="J23" s="192" t="str">
        <f t="shared" si="3"/>
        <v>-</v>
      </c>
      <c r="K23" s="127">
        <v>0</v>
      </c>
      <c r="L23" s="158">
        <f t="shared" si="4"/>
        <v>0</v>
      </c>
      <c r="M23" s="198" t="str">
        <f t="shared" si="5"/>
        <v>-</v>
      </c>
      <c r="N23" s="199">
        <f t="shared" si="6"/>
        <v>0</v>
      </c>
      <c r="O23" s="200" t="str">
        <f t="shared" si="7"/>
        <v>-</v>
      </c>
      <c r="AMF23" s="32"/>
      <c r="AMG23" s="32"/>
      <c r="AMH23" s="32"/>
      <c r="AMI23" s="32"/>
      <c r="AMJ23" s="32"/>
    </row>
    <row r="24" spans="1:1024" s="38" customFormat="1" ht="204.75" x14ac:dyDescent="0.2">
      <c r="A24" s="39" t="s">
        <v>329</v>
      </c>
      <c r="B24" s="23" t="s">
        <v>330</v>
      </c>
      <c r="C24" s="127">
        <v>0</v>
      </c>
      <c r="D24" s="129">
        <v>0</v>
      </c>
      <c r="E24" s="138">
        <v>2183</v>
      </c>
      <c r="F24" s="159">
        <f t="shared" si="0"/>
        <v>3.4980900183705504E-5</v>
      </c>
      <c r="G24" s="158" t="str">
        <f t="shared" si="1"/>
        <v>-</v>
      </c>
      <c r="H24" s="138">
        <v>0</v>
      </c>
      <c r="I24" s="158">
        <f t="shared" si="2"/>
        <v>0</v>
      </c>
      <c r="J24" s="192" t="str">
        <f t="shared" si="3"/>
        <v>-</v>
      </c>
      <c r="K24" s="127">
        <v>0</v>
      </c>
      <c r="L24" s="158">
        <f t="shared" si="4"/>
        <v>0</v>
      </c>
      <c r="M24" s="198" t="str">
        <f t="shared" si="5"/>
        <v>-</v>
      </c>
      <c r="N24" s="199">
        <f t="shared" si="6"/>
        <v>0</v>
      </c>
      <c r="O24" s="200" t="str">
        <f t="shared" si="7"/>
        <v>-</v>
      </c>
      <c r="AMF24" s="32"/>
      <c r="AMG24" s="32"/>
      <c r="AMH24" s="32"/>
      <c r="AMI24" s="32"/>
      <c r="AMJ24" s="32"/>
    </row>
    <row r="25" spans="1:1024" s="38" customFormat="1" ht="78.75" customHeight="1" x14ac:dyDescent="0.2">
      <c r="A25" s="40" t="s">
        <v>29</v>
      </c>
      <c r="B25" s="23" t="s">
        <v>30</v>
      </c>
      <c r="C25" s="127">
        <v>1976911.2144800001</v>
      </c>
      <c r="D25" s="129">
        <v>4207312.9730000002</v>
      </c>
      <c r="E25" s="143">
        <v>4693294.4951200001</v>
      </c>
      <c r="F25" s="159">
        <f t="shared" si="0"/>
        <v>7.5206443548569521E-2</v>
      </c>
      <c r="G25" s="158">
        <f t="shared" si="1"/>
        <v>1.1155087642014598</v>
      </c>
      <c r="H25" s="138">
        <v>4816902.4850000003</v>
      </c>
      <c r="I25" s="158">
        <f t="shared" si="2"/>
        <v>7.7451122809806497E-2</v>
      </c>
      <c r="J25" s="192">
        <f t="shared" si="3"/>
        <v>1.1448880831808754</v>
      </c>
      <c r="K25" s="127">
        <v>1808531.5943099998</v>
      </c>
      <c r="L25" s="198">
        <f t="shared" si="4"/>
        <v>5.7526523473531044E-2</v>
      </c>
      <c r="M25" s="198">
        <f t="shared" si="5"/>
        <v>0.37545530554995232</v>
      </c>
      <c r="N25" s="199">
        <f t="shared" si="6"/>
        <v>-168379.62017000024</v>
      </c>
      <c r="O25" s="200">
        <f t="shared" si="7"/>
        <v>0.91482691840852837</v>
      </c>
      <c r="AMF25" s="32"/>
      <c r="AMG25" s="32"/>
      <c r="AMH25" s="32"/>
      <c r="AMI25" s="32"/>
      <c r="AMJ25" s="32"/>
    </row>
    <row r="26" spans="1:1024" s="38" customFormat="1" ht="78.75" customHeight="1" x14ac:dyDescent="0.2">
      <c r="A26" s="40" t="s">
        <v>31</v>
      </c>
      <c r="B26" s="23" t="s">
        <v>32</v>
      </c>
      <c r="C26" s="127">
        <v>1976911.2144800001</v>
      </c>
      <c r="D26" s="129">
        <v>4207312.9730000002</v>
      </c>
      <c r="E26" s="143">
        <v>4693294.4951200001</v>
      </c>
      <c r="F26" s="159">
        <f t="shared" si="0"/>
        <v>7.5206443548569521E-2</v>
      </c>
      <c r="G26" s="158">
        <f t="shared" si="1"/>
        <v>1.1155087642014598</v>
      </c>
      <c r="H26" s="138">
        <v>4816902.4850000003</v>
      </c>
      <c r="I26" s="158">
        <f t="shared" si="2"/>
        <v>7.7451122809806497E-2</v>
      </c>
      <c r="J26" s="192">
        <f t="shared" si="3"/>
        <v>1.1448880831808754</v>
      </c>
      <c r="K26" s="127">
        <v>1808531.5943099998</v>
      </c>
      <c r="L26" s="198">
        <f t="shared" si="4"/>
        <v>5.7526523473531044E-2</v>
      </c>
      <c r="M26" s="198">
        <f t="shared" si="5"/>
        <v>0.37545530554995232</v>
      </c>
      <c r="N26" s="199">
        <f t="shared" si="6"/>
        <v>-168379.62017000024</v>
      </c>
      <c r="O26" s="200">
        <f t="shared" si="7"/>
        <v>0.91482691840852837</v>
      </c>
      <c r="AMF26" s="32"/>
      <c r="AMG26" s="32"/>
      <c r="AMH26" s="32"/>
      <c r="AMI26" s="32"/>
      <c r="AMJ26" s="32"/>
    </row>
    <row r="27" spans="1:1024" s="38" customFormat="1" ht="30.75" customHeight="1" outlineLevel="1" x14ac:dyDescent="0.2">
      <c r="A27" s="41" t="s">
        <v>33</v>
      </c>
      <c r="B27" s="24" t="s">
        <v>34</v>
      </c>
      <c r="C27" s="128">
        <v>519592.99617000017</v>
      </c>
      <c r="D27" s="144">
        <f>D26-D28</f>
        <v>1021400.5170000005</v>
      </c>
      <c r="E27" s="144">
        <f>E26-E28</f>
        <v>1444224.3624500004</v>
      </c>
      <c r="F27" s="160">
        <f t="shared" si="0"/>
        <v>2.3142587386962524E-2</v>
      </c>
      <c r="G27" s="161">
        <f t="shared" si="1"/>
        <v>1.4139647850305521</v>
      </c>
      <c r="H27" s="128">
        <f>H26-H28</f>
        <v>1121559.3850000002</v>
      </c>
      <c r="I27" s="162">
        <f t="shared" si="2"/>
        <v>1.8033587754086755E-2</v>
      </c>
      <c r="J27" s="162">
        <f t="shared" si="3"/>
        <v>1.0980603263195723</v>
      </c>
      <c r="K27" s="128">
        <v>309230.93430999992</v>
      </c>
      <c r="L27" s="162">
        <f t="shared" si="4"/>
        <v>9.8361458861397928E-3</v>
      </c>
      <c r="M27" s="201">
        <f t="shared" si="5"/>
        <v>0.27571516804703111</v>
      </c>
      <c r="N27" s="202">
        <f t="shared" si="6"/>
        <v>-210362.06186000025</v>
      </c>
      <c r="O27" s="162">
        <f t="shared" si="7"/>
        <v>0.59514069009665005</v>
      </c>
      <c r="AMF27" s="32"/>
      <c r="AMG27" s="32"/>
      <c r="AMH27" s="32"/>
      <c r="AMI27" s="32"/>
      <c r="AMJ27" s="32"/>
    </row>
    <row r="28" spans="1:1024" s="38" customFormat="1" ht="31.5" outlineLevel="1" x14ac:dyDescent="0.2">
      <c r="A28" s="41" t="s">
        <v>489</v>
      </c>
      <c r="B28" s="24" t="s">
        <v>36</v>
      </c>
      <c r="C28" s="128">
        <v>1457318.2183099999</v>
      </c>
      <c r="D28" s="144">
        <v>3185912.4559999998</v>
      </c>
      <c r="E28" s="145">
        <v>3249070.1326699997</v>
      </c>
      <c r="F28" s="160">
        <f t="shared" si="0"/>
        <v>5.2063856161606997E-2</v>
      </c>
      <c r="G28" s="161">
        <f t="shared" si="1"/>
        <v>1.0198240464991608</v>
      </c>
      <c r="H28" s="128">
        <v>3695343.1</v>
      </c>
      <c r="I28" s="162">
        <f t="shared" si="2"/>
        <v>5.9417535055719749E-2</v>
      </c>
      <c r="J28" s="162">
        <f t="shared" si="3"/>
        <v>1.159901017694505</v>
      </c>
      <c r="K28" s="128">
        <v>1499300.66</v>
      </c>
      <c r="L28" s="162">
        <f t="shared" si="4"/>
        <v>4.7690377587391246E-2</v>
      </c>
      <c r="M28" s="201">
        <f t="shared" si="5"/>
        <v>0.40572705143400617</v>
      </c>
      <c r="N28" s="202">
        <f t="shared" si="6"/>
        <v>41982.441690000007</v>
      </c>
      <c r="O28" s="162">
        <f t="shared" si="7"/>
        <v>1.0288080126649934</v>
      </c>
      <c r="AMF28" s="32"/>
      <c r="AMG28" s="32"/>
      <c r="AMH28" s="32"/>
      <c r="AMI28" s="32"/>
      <c r="AMJ28" s="32"/>
    </row>
    <row r="29" spans="1:1024" s="38" customFormat="1" x14ac:dyDescent="0.2">
      <c r="A29" s="40" t="s">
        <v>37</v>
      </c>
      <c r="B29" s="23" t="s">
        <v>38</v>
      </c>
      <c r="C29" s="127">
        <v>1110257.4378</v>
      </c>
      <c r="D29" s="129">
        <v>1731611.9</v>
      </c>
      <c r="E29" s="142">
        <v>1972276.3251</v>
      </c>
      <c r="F29" s="159">
        <f t="shared" si="0"/>
        <v>3.1604214962440959E-2</v>
      </c>
      <c r="G29" s="158">
        <f t="shared" si="1"/>
        <v>1.1389828893529781</v>
      </c>
      <c r="H29" s="133">
        <v>2094000</v>
      </c>
      <c r="I29" s="158">
        <f t="shared" si="2"/>
        <v>3.3669490231279783E-2</v>
      </c>
      <c r="J29" s="158">
        <f t="shared" si="3"/>
        <v>1.2092778988178587</v>
      </c>
      <c r="K29" s="127">
        <v>1293091.71676</v>
      </c>
      <c r="L29" s="198">
        <f t="shared" si="4"/>
        <v>4.1131197946256075E-2</v>
      </c>
      <c r="M29" s="198">
        <f t="shared" si="5"/>
        <v>0.61752230981852907</v>
      </c>
      <c r="N29" s="199">
        <f t="shared" si="6"/>
        <v>182834.27896000003</v>
      </c>
      <c r="O29" s="200">
        <f t="shared" si="7"/>
        <v>1.1646773736749652</v>
      </c>
      <c r="AMF29" s="32"/>
      <c r="AMG29" s="32"/>
      <c r="AMH29" s="32"/>
      <c r="AMI29" s="32"/>
      <c r="AMJ29" s="32"/>
    </row>
    <row r="30" spans="1:1024" s="38" customFormat="1" ht="47.25" x14ac:dyDescent="0.2">
      <c r="A30" s="40" t="s">
        <v>39</v>
      </c>
      <c r="B30" s="23" t="s">
        <v>40</v>
      </c>
      <c r="C30" s="127">
        <v>1063032.41414</v>
      </c>
      <c r="D30" s="129">
        <v>1651611.9</v>
      </c>
      <c r="E30" s="142">
        <v>1865568.3568</v>
      </c>
      <c r="F30" s="158">
        <f t="shared" si="0"/>
        <v>2.989430163770055E-2</v>
      </c>
      <c r="G30" s="158">
        <f t="shared" si="1"/>
        <v>1.1295440271410009</v>
      </c>
      <c r="H30" s="133">
        <v>1998000</v>
      </c>
      <c r="I30" s="158">
        <f t="shared" si="2"/>
        <v>3.2125903286579278E-2</v>
      </c>
      <c r="J30" s="158">
        <f t="shared" si="3"/>
        <v>1.2097272973148232</v>
      </c>
      <c r="K30" s="127">
        <v>1203542.7617899999</v>
      </c>
      <c r="L30" s="198">
        <f t="shared" si="4"/>
        <v>3.8282787624689486E-2</v>
      </c>
      <c r="M30" s="198">
        <f t="shared" si="5"/>
        <v>0.6023737546496496</v>
      </c>
      <c r="N30" s="199">
        <f t="shared" si="6"/>
        <v>140510.34764999989</v>
      </c>
      <c r="O30" s="200">
        <f t="shared" si="7"/>
        <v>1.1321787988597447</v>
      </c>
      <c r="AMF30" s="32"/>
      <c r="AMG30" s="32"/>
      <c r="AMH30" s="32"/>
      <c r="AMI30" s="32"/>
      <c r="AMJ30" s="32"/>
    </row>
    <row r="31" spans="1:1024" s="38" customFormat="1" ht="63" x14ac:dyDescent="0.2">
      <c r="A31" s="40" t="s">
        <v>41</v>
      </c>
      <c r="B31" s="23" t="s">
        <v>42</v>
      </c>
      <c r="C31" s="129">
        <v>480245.02228999999</v>
      </c>
      <c r="D31" s="129">
        <v>749728.83</v>
      </c>
      <c r="E31" s="142">
        <v>915327.67194000003</v>
      </c>
      <c r="F31" s="158">
        <f t="shared" si="0"/>
        <v>1.4667423695610023E-2</v>
      </c>
      <c r="G31" s="158">
        <f t="shared" si="1"/>
        <v>1.2208783166841803</v>
      </c>
      <c r="H31" s="133">
        <v>995615.45</v>
      </c>
      <c r="I31" s="158">
        <f t="shared" si="2"/>
        <v>1.6008531360022074E-2</v>
      </c>
      <c r="J31" s="158">
        <f t="shared" si="3"/>
        <v>1.3279674065621834</v>
      </c>
      <c r="K31" s="127">
        <v>551940.67614</v>
      </c>
      <c r="L31" s="198">
        <f t="shared" si="4"/>
        <v>1.7556358076275796E-2</v>
      </c>
      <c r="M31" s="198">
        <f t="shared" si="5"/>
        <v>0.55437134502081098</v>
      </c>
      <c r="N31" s="199">
        <f t="shared" si="6"/>
        <v>71695.653850000002</v>
      </c>
      <c r="O31" s="200">
        <f t="shared" si="7"/>
        <v>1.1492897386174385</v>
      </c>
      <c r="AMF31" s="32"/>
      <c r="AMG31" s="32"/>
      <c r="AMH31" s="32"/>
      <c r="AMI31" s="32"/>
      <c r="AMJ31" s="32"/>
    </row>
    <row r="32" spans="1:1024" s="38" customFormat="1" ht="78.75" x14ac:dyDescent="0.2">
      <c r="A32" s="40" t="s">
        <v>43</v>
      </c>
      <c r="B32" s="23" t="s">
        <v>44</v>
      </c>
      <c r="C32" s="129">
        <v>582757.92455</v>
      </c>
      <c r="D32" s="129">
        <v>901883.07</v>
      </c>
      <c r="E32" s="142">
        <v>950208.66229000001</v>
      </c>
      <c r="F32" s="158">
        <f t="shared" si="0"/>
        <v>1.5226364804974267E-2</v>
      </c>
      <c r="G32" s="158">
        <f t="shared" si="1"/>
        <v>1.0535829908526835</v>
      </c>
      <c r="H32" s="133">
        <v>1002384.55</v>
      </c>
      <c r="I32" s="158">
        <f t="shared" si="2"/>
        <v>1.6117371926557201E-2</v>
      </c>
      <c r="J32" s="158">
        <f t="shared" si="3"/>
        <v>1.1114351553356026</v>
      </c>
      <c r="K32" s="127">
        <v>651601.54564999999</v>
      </c>
      <c r="L32" s="198">
        <f t="shared" si="4"/>
        <v>2.0726412371869601E-2</v>
      </c>
      <c r="M32" s="198">
        <f t="shared" si="5"/>
        <v>0.65005146542811332</v>
      </c>
      <c r="N32" s="199">
        <f t="shared" si="6"/>
        <v>68843.621099999989</v>
      </c>
      <c r="O32" s="200">
        <f t="shared" si="7"/>
        <v>1.118134165491032</v>
      </c>
      <c r="AMF32" s="32"/>
      <c r="AMG32" s="32"/>
      <c r="AMH32" s="32"/>
      <c r="AMI32" s="32"/>
      <c r="AMJ32" s="32"/>
    </row>
    <row r="33" spans="1:1024" s="38" customFormat="1" ht="78.75" x14ac:dyDescent="0.2">
      <c r="A33" s="40" t="s">
        <v>45</v>
      </c>
      <c r="B33" s="23" t="s">
        <v>46</v>
      </c>
      <c r="C33" s="129">
        <v>29.467299999999998</v>
      </c>
      <c r="D33" s="129">
        <v>0</v>
      </c>
      <c r="E33" s="142">
        <v>32.022570000000002</v>
      </c>
      <c r="F33" s="158">
        <f t="shared" si="0"/>
        <v>5.1313711626006524E-7</v>
      </c>
      <c r="G33" s="158" t="str">
        <f t="shared" si="1"/>
        <v>-</v>
      </c>
      <c r="H33" s="133">
        <v>0</v>
      </c>
      <c r="I33" s="158">
        <f t="shared" si="2"/>
        <v>0</v>
      </c>
      <c r="J33" s="158" t="str">
        <f t="shared" si="3"/>
        <v>-</v>
      </c>
      <c r="K33" s="127">
        <v>0.54</v>
      </c>
      <c r="L33" s="198">
        <f t="shared" si="4"/>
        <v>1.7176544094358818E-8</v>
      </c>
      <c r="M33" s="198" t="str">
        <f t="shared" si="5"/>
        <v>-</v>
      </c>
      <c r="N33" s="199">
        <f t="shared" si="6"/>
        <v>-28.927299999999999</v>
      </c>
      <c r="O33" s="200">
        <f t="shared" si="7"/>
        <v>1.8325397983527506E-2</v>
      </c>
      <c r="AMF33" s="32"/>
      <c r="AMG33" s="32"/>
      <c r="AMH33" s="32"/>
      <c r="AMI33" s="32"/>
      <c r="AMJ33" s="32"/>
    </row>
    <row r="34" spans="1:1024" s="38" customFormat="1" ht="31.5" x14ac:dyDescent="0.2">
      <c r="A34" s="40" t="s">
        <v>47</v>
      </c>
      <c r="B34" s="23" t="s">
        <v>313</v>
      </c>
      <c r="C34" s="127">
        <v>0</v>
      </c>
      <c r="D34" s="129">
        <v>0</v>
      </c>
      <c r="E34" s="142">
        <v>0</v>
      </c>
      <c r="F34" s="158">
        <f t="shared" si="0"/>
        <v>0</v>
      </c>
      <c r="G34" s="158" t="str">
        <f t="shared" si="1"/>
        <v>-</v>
      </c>
      <c r="H34" s="133">
        <v>0</v>
      </c>
      <c r="I34" s="158">
        <f t="shared" si="2"/>
        <v>0</v>
      </c>
      <c r="J34" s="158" t="str">
        <f t="shared" si="3"/>
        <v>-</v>
      </c>
      <c r="K34" s="127">
        <v>0</v>
      </c>
      <c r="L34" s="198">
        <f t="shared" si="4"/>
        <v>0</v>
      </c>
      <c r="M34" s="198" t="str">
        <f t="shared" si="5"/>
        <v>-</v>
      </c>
      <c r="N34" s="199">
        <f t="shared" si="6"/>
        <v>0</v>
      </c>
      <c r="O34" s="200" t="str">
        <f t="shared" si="7"/>
        <v>-</v>
      </c>
      <c r="AMF34" s="32"/>
      <c r="AMG34" s="32"/>
      <c r="AMH34" s="32"/>
      <c r="AMI34" s="32"/>
      <c r="AMJ34" s="32"/>
    </row>
    <row r="35" spans="1:1024" s="38" customFormat="1" x14ac:dyDescent="0.2">
      <c r="A35" s="40" t="s">
        <v>48</v>
      </c>
      <c r="B35" s="23" t="s">
        <v>308</v>
      </c>
      <c r="C35" s="127">
        <v>47225.023659999999</v>
      </c>
      <c r="D35" s="129">
        <v>80000</v>
      </c>
      <c r="E35" s="142">
        <v>106707.96829999999</v>
      </c>
      <c r="F35" s="158">
        <f t="shared" si="0"/>
        <v>1.7099133247404081E-3</v>
      </c>
      <c r="G35" s="158">
        <f t="shared" si="1"/>
        <v>1.3338496037499998</v>
      </c>
      <c r="H35" s="133">
        <v>96000</v>
      </c>
      <c r="I35" s="158">
        <f t="shared" si="2"/>
        <v>1.5435869447005058E-3</v>
      </c>
      <c r="J35" s="158">
        <f t="shared" si="3"/>
        <v>1.2</v>
      </c>
      <c r="K35" s="127">
        <v>89442.320630000002</v>
      </c>
      <c r="L35" s="198">
        <f t="shared" si="4"/>
        <v>2.84501845222773E-3</v>
      </c>
      <c r="M35" s="198">
        <f t="shared" si="5"/>
        <v>0.93169083989583334</v>
      </c>
      <c r="N35" s="199">
        <f t="shared" si="6"/>
        <v>42217.296970000003</v>
      </c>
      <c r="O35" s="200">
        <f t="shared" si="7"/>
        <v>1.8939603137935199</v>
      </c>
      <c r="AMF35" s="32"/>
      <c r="AMG35" s="32"/>
      <c r="AMH35" s="32"/>
      <c r="AMI35" s="32"/>
      <c r="AMJ35" s="32"/>
    </row>
    <row r="36" spans="1:1024" s="38" customFormat="1" x14ac:dyDescent="0.2">
      <c r="A36" s="40" t="s">
        <v>49</v>
      </c>
      <c r="B36" s="23" t="s">
        <v>50</v>
      </c>
      <c r="C36" s="127">
        <v>1053304.34986</v>
      </c>
      <c r="D36" s="129">
        <v>2265650.5392</v>
      </c>
      <c r="E36" s="142">
        <v>2224041.6383699998</v>
      </c>
      <c r="F36" s="158">
        <f t="shared" si="0"/>
        <v>3.5638560951088326E-2</v>
      </c>
      <c r="G36" s="158">
        <f t="shared" si="1"/>
        <v>0.98163489906757984</v>
      </c>
      <c r="H36" s="133">
        <v>2336032</v>
      </c>
      <c r="I36" s="158">
        <f t="shared" si="2"/>
        <v>3.756113018336054E-2</v>
      </c>
      <c r="J36" s="158">
        <f t="shared" si="3"/>
        <v>1.0310645704543877</v>
      </c>
      <c r="K36" s="127">
        <v>1107450.43772</v>
      </c>
      <c r="L36" s="198">
        <f t="shared" si="4"/>
        <v>3.5226243103360283E-2</v>
      </c>
      <c r="M36" s="198">
        <f t="shared" si="5"/>
        <v>0.4740733165127875</v>
      </c>
      <c r="N36" s="199">
        <f t="shared" si="6"/>
        <v>54146.087860000087</v>
      </c>
      <c r="O36" s="200">
        <f t="shared" si="7"/>
        <v>1.0514059282743842</v>
      </c>
      <c r="AMF36" s="32"/>
      <c r="AMG36" s="32"/>
      <c r="AMH36" s="32"/>
      <c r="AMI36" s="32"/>
      <c r="AMJ36" s="32"/>
    </row>
    <row r="37" spans="1:1024" s="38" customFormat="1" x14ac:dyDescent="0.2">
      <c r="A37" s="40" t="s">
        <v>51</v>
      </c>
      <c r="B37" s="23" t="s">
        <v>52</v>
      </c>
      <c r="C37" s="127">
        <v>890082.29269000003</v>
      </c>
      <c r="D37" s="129">
        <v>1840389.7</v>
      </c>
      <c r="E37" s="142">
        <v>1731247.0906800001</v>
      </c>
      <c r="F37" s="158">
        <f t="shared" si="0"/>
        <v>2.7741906400553202E-2</v>
      </c>
      <c r="G37" s="158">
        <f t="shared" si="1"/>
        <v>0.94069592471637942</v>
      </c>
      <c r="H37" s="133">
        <v>1868788</v>
      </c>
      <c r="I37" s="158">
        <f t="shared" si="2"/>
        <v>3.0048299575135093E-2</v>
      </c>
      <c r="J37" s="158">
        <f t="shared" si="3"/>
        <v>1.0154305905971981</v>
      </c>
      <c r="K37" s="127">
        <v>949014.49214999995</v>
      </c>
      <c r="L37" s="198">
        <f t="shared" si="4"/>
        <v>3.0186646797407433E-2</v>
      </c>
      <c r="M37" s="198">
        <f t="shared" si="5"/>
        <v>0.50782351564222372</v>
      </c>
      <c r="N37" s="199">
        <f t="shared" si="6"/>
        <v>58932.199459999916</v>
      </c>
      <c r="O37" s="200">
        <f t="shared" si="7"/>
        <v>1.0662098324435771</v>
      </c>
      <c r="AMF37" s="32"/>
      <c r="AMG37" s="32"/>
      <c r="AMH37" s="32"/>
      <c r="AMI37" s="32"/>
      <c r="AMJ37" s="32"/>
    </row>
    <row r="38" spans="1:1024" s="38" customFormat="1" x14ac:dyDescent="0.2">
      <c r="A38" s="40" t="s">
        <v>53</v>
      </c>
      <c r="B38" s="23" t="s">
        <v>54</v>
      </c>
      <c r="C38" s="127">
        <v>160275.05716999999</v>
      </c>
      <c r="D38" s="129">
        <v>419830.83919999999</v>
      </c>
      <c r="E38" s="142">
        <v>487040.54768999998</v>
      </c>
      <c r="F38" s="158">
        <f t="shared" si="0"/>
        <v>7.804451115053207E-3</v>
      </c>
      <c r="G38" s="158">
        <f t="shared" si="1"/>
        <v>1.1600875929411714</v>
      </c>
      <c r="H38" s="133">
        <v>461814</v>
      </c>
      <c r="I38" s="158">
        <f t="shared" si="2"/>
        <v>7.4255214716658271E-3</v>
      </c>
      <c r="J38" s="158">
        <f t="shared" si="3"/>
        <v>1.1000001831213737</v>
      </c>
      <c r="K38" s="127">
        <v>155964.94556999998</v>
      </c>
      <c r="L38" s="198">
        <f t="shared" si="4"/>
        <v>4.9609977125136618E-3</v>
      </c>
      <c r="M38" s="198">
        <f t="shared" si="5"/>
        <v>0.33772242844521816</v>
      </c>
      <c r="N38" s="199">
        <f t="shared" si="6"/>
        <v>-4310.1116000000038</v>
      </c>
      <c r="O38" s="200">
        <f t="shared" si="7"/>
        <v>0.97310803267767132</v>
      </c>
      <c r="AMF38" s="32"/>
      <c r="AMG38" s="32"/>
      <c r="AMH38" s="32"/>
      <c r="AMI38" s="32"/>
      <c r="AMJ38" s="32"/>
    </row>
    <row r="39" spans="1:1024" s="38" customFormat="1" x14ac:dyDescent="0.2">
      <c r="A39" s="40" t="s">
        <v>55</v>
      </c>
      <c r="B39" s="23" t="s">
        <v>56</v>
      </c>
      <c r="C39" s="127">
        <v>2947</v>
      </c>
      <c r="D39" s="129">
        <v>5430</v>
      </c>
      <c r="E39" s="142">
        <v>5754</v>
      </c>
      <c r="F39" s="158">
        <f t="shared" si="0"/>
        <v>9.2203435481924635E-5</v>
      </c>
      <c r="G39" s="158">
        <f t="shared" si="1"/>
        <v>1.0596685082872928</v>
      </c>
      <c r="H39" s="133">
        <v>5430</v>
      </c>
      <c r="I39" s="158">
        <f t="shared" si="2"/>
        <v>8.7309136559622362E-5</v>
      </c>
      <c r="J39" s="158">
        <f t="shared" si="3"/>
        <v>1</v>
      </c>
      <c r="K39" s="127">
        <v>2471</v>
      </c>
      <c r="L39" s="198">
        <f t="shared" si="4"/>
        <v>7.8598593439186364E-5</v>
      </c>
      <c r="M39" s="198">
        <f t="shared" si="5"/>
        <v>0.45506445672191531</v>
      </c>
      <c r="N39" s="199">
        <f t="shared" si="6"/>
        <v>-476</v>
      </c>
      <c r="O39" s="200">
        <f t="shared" si="7"/>
        <v>0.83847980997624705</v>
      </c>
      <c r="AMF39" s="32"/>
      <c r="AMG39" s="32"/>
      <c r="AMH39" s="32"/>
      <c r="AMI39" s="32"/>
      <c r="AMJ39" s="32"/>
    </row>
    <row r="40" spans="1:1024" s="38" customFormat="1" ht="47.25" x14ac:dyDescent="0.2">
      <c r="A40" s="40" t="s">
        <v>57</v>
      </c>
      <c r="B40" s="23" t="s">
        <v>58</v>
      </c>
      <c r="C40" s="127">
        <v>10883.629570000001</v>
      </c>
      <c r="D40" s="129">
        <v>15746</v>
      </c>
      <c r="E40" s="142">
        <v>23335.74582</v>
      </c>
      <c r="F40" s="158">
        <f t="shared" si="0"/>
        <v>3.7393742338146728E-4</v>
      </c>
      <c r="G40" s="158">
        <f t="shared" si="1"/>
        <v>1.4820110389940302</v>
      </c>
      <c r="H40" s="133">
        <v>16047</v>
      </c>
      <c r="I40" s="158">
        <f t="shared" si="2"/>
        <v>2.5802020522509389E-4</v>
      </c>
      <c r="J40" s="158">
        <f t="shared" si="3"/>
        <v>1.0191159659596087</v>
      </c>
      <c r="K40" s="127">
        <v>9104.7377400000005</v>
      </c>
      <c r="L40" s="198">
        <f t="shared" si="4"/>
        <v>2.8960727640496824E-4</v>
      </c>
      <c r="M40" s="198">
        <f t="shared" si="5"/>
        <v>0.56737943166947091</v>
      </c>
      <c r="N40" s="199">
        <f t="shared" si="6"/>
        <v>-1778.8918300000005</v>
      </c>
      <c r="O40" s="200">
        <f t="shared" si="7"/>
        <v>0.83655343848678965</v>
      </c>
      <c r="AMF40" s="32"/>
      <c r="AMG40" s="32"/>
      <c r="AMH40" s="32"/>
      <c r="AMI40" s="32"/>
      <c r="AMJ40" s="32"/>
    </row>
    <row r="41" spans="1:1024" s="38" customFormat="1" ht="31.5" x14ac:dyDescent="0.2">
      <c r="A41" s="40" t="s">
        <v>59</v>
      </c>
      <c r="B41" s="23" t="s">
        <v>60</v>
      </c>
      <c r="C41" s="127">
        <v>10848.98898</v>
      </c>
      <c r="D41" s="129">
        <v>15500</v>
      </c>
      <c r="E41" s="142">
        <v>23056.434659999999</v>
      </c>
      <c r="F41" s="158">
        <f t="shared" si="0"/>
        <v>3.6946167633238112E-4</v>
      </c>
      <c r="G41" s="158">
        <f t="shared" si="1"/>
        <v>1.487511913548387</v>
      </c>
      <c r="H41" s="133">
        <v>15800</v>
      </c>
      <c r="I41" s="158">
        <f t="shared" si="2"/>
        <v>2.5404868464862489E-4</v>
      </c>
      <c r="J41" s="158">
        <f t="shared" si="3"/>
        <v>1.0193548387096774</v>
      </c>
      <c r="K41" s="127">
        <v>9078.70586</v>
      </c>
      <c r="L41" s="198">
        <f t="shared" si="4"/>
        <v>2.8877924356296994E-4</v>
      </c>
      <c r="M41" s="198">
        <f t="shared" si="5"/>
        <v>0.57460163670886077</v>
      </c>
      <c r="N41" s="199">
        <f t="shared" si="6"/>
        <v>-1770.2831200000001</v>
      </c>
      <c r="O41" s="200">
        <f t="shared" si="7"/>
        <v>0.83682506054126349</v>
      </c>
      <c r="AMF41" s="32"/>
      <c r="AMG41" s="32"/>
      <c r="AMH41" s="32"/>
      <c r="AMI41" s="32"/>
      <c r="AMJ41" s="32"/>
    </row>
    <row r="42" spans="1:1024" s="38" customFormat="1" ht="63" x14ac:dyDescent="0.2">
      <c r="A42" s="40" t="s">
        <v>61</v>
      </c>
      <c r="B42" s="23" t="s">
        <v>62</v>
      </c>
      <c r="C42" s="127">
        <v>0</v>
      </c>
      <c r="D42" s="129">
        <v>0</v>
      </c>
      <c r="E42" s="142">
        <v>0</v>
      </c>
      <c r="F42" s="158">
        <f t="shared" si="0"/>
        <v>0</v>
      </c>
      <c r="G42" s="158" t="str">
        <f t="shared" si="1"/>
        <v>-</v>
      </c>
      <c r="H42" s="133">
        <v>0</v>
      </c>
      <c r="I42" s="158">
        <f t="shared" si="2"/>
        <v>0</v>
      </c>
      <c r="J42" s="158" t="str">
        <f t="shared" si="3"/>
        <v>-</v>
      </c>
      <c r="K42" s="127">
        <v>0</v>
      </c>
      <c r="L42" s="198">
        <f t="shared" si="4"/>
        <v>0</v>
      </c>
      <c r="M42" s="198" t="str">
        <f t="shared" si="5"/>
        <v>-</v>
      </c>
      <c r="N42" s="199">
        <f t="shared" ref="N42:N73" si="8">K42-C42</f>
        <v>0</v>
      </c>
      <c r="O42" s="200" t="str">
        <f t="shared" si="7"/>
        <v>-</v>
      </c>
      <c r="AMF42" s="32"/>
      <c r="AMG42" s="32"/>
      <c r="AMH42" s="32"/>
      <c r="AMI42" s="32"/>
      <c r="AMJ42" s="32"/>
    </row>
    <row r="43" spans="1:1024" s="38" customFormat="1" ht="63" x14ac:dyDescent="0.2">
      <c r="A43" s="40" t="s">
        <v>63</v>
      </c>
      <c r="B43" s="23" t="s">
        <v>64</v>
      </c>
      <c r="C43" s="127">
        <v>34.640589999999996</v>
      </c>
      <c r="D43" s="129">
        <v>246</v>
      </c>
      <c r="E43" s="142">
        <v>279.31115999999997</v>
      </c>
      <c r="F43" s="158">
        <f t="shared" si="0"/>
        <v>4.4757470490861188E-6</v>
      </c>
      <c r="G43" s="158">
        <f t="shared" si="1"/>
        <v>1.135411219512195</v>
      </c>
      <c r="H43" s="133">
        <v>247</v>
      </c>
      <c r="I43" s="158">
        <f t="shared" si="2"/>
        <v>3.9715205764690099E-6</v>
      </c>
      <c r="J43" s="158">
        <f t="shared" si="3"/>
        <v>1.0040650406504066</v>
      </c>
      <c r="K43" s="127">
        <v>26.031880000000001</v>
      </c>
      <c r="L43" s="198">
        <f t="shared" si="4"/>
        <v>8.2803284199825445E-7</v>
      </c>
      <c r="M43" s="198">
        <f t="shared" si="5"/>
        <v>0.10539222672064778</v>
      </c>
      <c r="N43" s="199">
        <f t="shared" si="8"/>
        <v>-8.608709999999995</v>
      </c>
      <c r="O43" s="200">
        <f t="shared" si="7"/>
        <v>0.75148489099059812</v>
      </c>
      <c r="AMF43" s="32"/>
      <c r="AMG43" s="32"/>
      <c r="AMH43" s="32"/>
      <c r="AMI43" s="32"/>
      <c r="AMJ43" s="32"/>
    </row>
    <row r="44" spans="1:1024" s="38" customFormat="1" x14ac:dyDescent="0.2">
      <c r="A44" s="40" t="s">
        <v>65</v>
      </c>
      <c r="B44" s="23" t="s">
        <v>66</v>
      </c>
      <c r="C44" s="127">
        <v>38481.528640000004</v>
      </c>
      <c r="D44" s="129">
        <v>72589.86</v>
      </c>
      <c r="E44" s="142">
        <v>88850.947969999994</v>
      </c>
      <c r="F44" s="158">
        <f t="shared" si="0"/>
        <v>1.423768274011077E-3</v>
      </c>
      <c r="G44" s="158">
        <f t="shared" si="1"/>
        <v>1.2240132157576828</v>
      </c>
      <c r="H44" s="133">
        <v>81209.600000000006</v>
      </c>
      <c r="I44" s="158">
        <f t="shared" si="2"/>
        <v>1.3057716494203147E-3</v>
      </c>
      <c r="J44" s="158">
        <f t="shared" si="3"/>
        <v>1.118745786257199</v>
      </c>
      <c r="K44" s="127">
        <v>42506.397059999988</v>
      </c>
      <c r="L44" s="198">
        <f t="shared" si="4"/>
        <v>1.3520611173952106E-3</v>
      </c>
      <c r="M44" s="198">
        <f t="shared" si="5"/>
        <v>0.52341591462093129</v>
      </c>
      <c r="N44" s="199">
        <f t="shared" si="8"/>
        <v>4024.8684199999843</v>
      </c>
      <c r="O44" s="200">
        <f t="shared" si="7"/>
        <v>1.104592217675477</v>
      </c>
      <c r="AMF44" s="32"/>
      <c r="AMG44" s="32"/>
      <c r="AMH44" s="32"/>
      <c r="AMI44" s="32"/>
      <c r="AMJ44" s="32"/>
    </row>
    <row r="45" spans="1:1024" s="38" customFormat="1" ht="110.25" x14ac:dyDescent="0.2">
      <c r="A45" s="40" t="s">
        <v>318</v>
      </c>
      <c r="B45" s="23" t="s">
        <v>319</v>
      </c>
      <c r="C45" s="127">
        <v>0</v>
      </c>
      <c r="D45" s="127">
        <v>0</v>
      </c>
      <c r="E45" s="142">
        <v>0</v>
      </c>
      <c r="F45" s="158">
        <f t="shared" si="0"/>
        <v>0</v>
      </c>
      <c r="G45" s="158" t="str">
        <f t="shared" si="1"/>
        <v>-</v>
      </c>
      <c r="H45" s="133">
        <v>0</v>
      </c>
      <c r="I45" s="158">
        <f t="shared" si="2"/>
        <v>0</v>
      </c>
      <c r="J45" s="158" t="str">
        <f t="shared" si="3"/>
        <v>-</v>
      </c>
      <c r="K45" s="127">
        <v>0</v>
      </c>
      <c r="L45" s="198">
        <f t="shared" si="4"/>
        <v>0</v>
      </c>
      <c r="M45" s="198" t="str">
        <f t="shared" si="5"/>
        <v>-</v>
      </c>
      <c r="N45" s="199">
        <f t="shared" si="8"/>
        <v>0</v>
      </c>
      <c r="O45" s="200" t="str">
        <f t="shared" si="7"/>
        <v>-</v>
      </c>
      <c r="AMF45" s="32"/>
      <c r="AMG45" s="32"/>
      <c r="AMH45" s="32"/>
      <c r="AMI45" s="32"/>
      <c r="AMJ45" s="32"/>
    </row>
    <row r="46" spans="1:1024" s="38" customFormat="1" ht="173.25" x14ac:dyDescent="0.2">
      <c r="A46" s="40" t="s">
        <v>332</v>
      </c>
      <c r="B46" s="23" t="s">
        <v>331</v>
      </c>
      <c r="C46" s="127">
        <v>3.2001200000000001</v>
      </c>
      <c r="D46" s="127">
        <v>0</v>
      </c>
      <c r="E46" s="142">
        <v>6.6501200000000003</v>
      </c>
      <c r="F46" s="158">
        <f t="shared" si="0"/>
        <v>1.0656307097098656E-7</v>
      </c>
      <c r="G46" s="158" t="str">
        <f t="shared" si="1"/>
        <v>-</v>
      </c>
      <c r="H46" s="133">
        <v>0</v>
      </c>
      <c r="I46" s="158">
        <f t="shared" si="2"/>
        <v>0</v>
      </c>
      <c r="J46" s="158" t="str">
        <f t="shared" si="3"/>
        <v>-</v>
      </c>
      <c r="K46" s="127">
        <v>7.9</v>
      </c>
      <c r="L46" s="198">
        <f t="shared" si="4"/>
        <v>2.5128647841747157E-7</v>
      </c>
      <c r="M46" s="198" t="str">
        <f t="shared" si="5"/>
        <v>-</v>
      </c>
      <c r="N46" s="199">
        <f t="shared" si="8"/>
        <v>4.6998800000000003</v>
      </c>
      <c r="O46" s="200">
        <f t="shared" si="7"/>
        <v>2.4686574253465494</v>
      </c>
      <c r="AMF46" s="32"/>
      <c r="AMG46" s="32"/>
      <c r="AMH46" s="32"/>
      <c r="AMI46" s="32"/>
      <c r="AMJ46" s="32"/>
    </row>
    <row r="47" spans="1:1024" s="38" customFormat="1" ht="141.75" x14ac:dyDescent="0.2">
      <c r="A47" s="40" t="s">
        <v>67</v>
      </c>
      <c r="B47" s="23" t="s">
        <v>68</v>
      </c>
      <c r="C47" s="127">
        <v>3846.15</v>
      </c>
      <c r="D47" s="129">
        <v>3073</v>
      </c>
      <c r="E47" s="142">
        <v>6483.3504999999996</v>
      </c>
      <c r="F47" s="158">
        <f t="shared" si="0"/>
        <v>1.0389071768047512E-4</v>
      </c>
      <c r="G47" s="158">
        <f t="shared" si="1"/>
        <v>2.1097788805727302</v>
      </c>
      <c r="H47" s="133">
        <v>5852</v>
      </c>
      <c r="I47" s="158">
        <f t="shared" si="2"/>
        <v>9.4094487504034995E-5</v>
      </c>
      <c r="J47" s="158">
        <f t="shared" si="3"/>
        <v>1.9043280182232347</v>
      </c>
      <c r="K47" s="127">
        <v>2511.4504999999999</v>
      </c>
      <c r="L47" s="198">
        <f t="shared" si="4"/>
        <v>7.988525972972129E-5</v>
      </c>
      <c r="M47" s="198">
        <f t="shared" si="5"/>
        <v>0.42916105604921395</v>
      </c>
      <c r="N47" s="199">
        <f t="shared" si="8"/>
        <v>-1334.6995000000002</v>
      </c>
      <c r="O47" s="200">
        <f t="shared" si="7"/>
        <v>0.65297778297778297</v>
      </c>
      <c r="AMF47" s="32"/>
      <c r="AMG47" s="32"/>
      <c r="AMH47" s="32"/>
      <c r="AMI47" s="32"/>
      <c r="AMJ47" s="32"/>
    </row>
    <row r="48" spans="1:1024" s="38" customFormat="1" ht="63" x14ac:dyDescent="0.2">
      <c r="A48" s="40" t="s">
        <v>69</v>
      </c>
      <c r="B48" s="23" t="s">
        <v>70</v>
      </c>
      <c r="C48" s="127">
        <v>34632.178520000001</v>
      </c>
      <c r="D48" s="129">
        <v>69516.86</v>
      </c>
      <c r="E48" s="142">
        <v>82360.947349999988</v>
      </c>
      <c r="F48" s="158">
        <f t="shared" si="0"/>
        <v>1.3197709932596309E-3</v>
      </c>
      <c r="G48" s="158">
        <f t="shared" si="1"/>
        <v>1.1847621907836456</v>
      </c>
      <c r="H48" s="133">
        <v>75357.600000000006</v>
      </c>
      <c r="I48" s="158">
        <f t="shared" si="2"/>
        <v>1.2116771619162796E-3</v>
      </c>
      <c r="J48" s="158">
        <f t="shared" si="3"/>
        <v>1.084019042287008</v>
      </c>
      <c r="K48" s="127">
        <v>39987.046560000003</v>
      </c>
      <c r="L48" s="198">
        <f t="shared" si="4"/>
        <v>1.2719245711870723E-3</v>
      </c>
      <c r="M48" s="198">
        <f t="shared" si="5"/>
        <v>0.53063057422210902</v>
      </c>
      <c r="N48" s="199">
        <f t="shared" si="8"/>
        <v>5354.8680400000012</v>
      </c>
      <c r="O48" s="200">
        <f t="shared" si="7"/>
        <v>1.1546211722403654</v>
      </c>
      <c r="AMF48" s="32"/>
      <c r="AMG48" s="32"/>
      <c r="AMH48" s="32"/>
      <c r="AMI48" s="32"/>
      <c r="AMJ48" s="32"/>
    </row>
    <row r="49" spans="1:1024" s="38" customFormat="1" ht="47.25" x14ac:dyDescent="0.2">
      <c r="A49" s="40" t="s">
        <v>71</v>
      </c>
      <c r="B49" s="23" t="s">
        <v>72</v>
      </c>
      <c r="C49" s="127">
        <v>-1.2297899999999999</v>
      </c>
      <c r="D49" s="129">
        <v>0</v>
      </c>
      <c r="E49" s="142">
        <v>18.294900000000002</v>
      </c>
      <c r="F49" s="158">
        <f t="shared" si="0"/>
        <v>2.9316173649604855E-7</v>
      </c>
      <c r="G49" s="158" t="str">
        <f t="shared" si="1"/>
        <v>-</v>
      </c>
      <c r="H49" s="133">
        <v>0</v>
      </c>
      <c r="I49" s="158">
        <f t="shared" si="2"/>
        <v>0</v>
      </c>
      <c r="J49" s="158" t="str">
        <f t="shared" si="3"/>
        <v>-</v>
      </c>
      <c r="K49" s="127">
        <v>0</v>
      </c>
      <c r="L49" s="198">
        <f t="shared" si="4"/>
        <v>0</v>
      </c>
      <c r="M49" s="198" t="str">
        <f t="shared" si="5"/>
        <v>-</v>
      </c>
      <c r="N49" s="199">
        <f t="shared" si="8"/>
        <v>1.2297899999999999</v>
      </c>
      <c r="O49" s="200">
        <f t="shared" si="7"/>
        <v>0</v>
      </c>
      <c r="AMF49" s="32"/>
      <c r="AMG49" s="32"/>
      <c r="AMH49" s="32"/>
      <c r="AMI49" s="32"/>
      <c r="AMJ49" s="32"/>
    </row>
    <row r="50" spans="1:1024" s="38" customFormat="1" ht="47.25" x14ac:dyDescent="0.2">
      <c r="A50" s="40" t="s">
        <v>309</v>
      </c>
      <c r="B50" s="23" t="s">
        <v>310</v>
      </c>
      <c r="C50" s="127">
        <v>8.3999999999999993E-4</v>
      </c>
      <c r="D50" s="129">
        <v>0</v>
      </c>
      <c r="E50" s="142">
        <v>0.60117999999999994</v>
      </c>
      <c r="F50" s="158">
        <f t="shared" si="0"/>
        <v>9.6334482695556919E-9</v>
      </c>
      <c r="G50" s="158" t="str">
        <f t="shared" si="1"/>
        <v>-</v>
      </c>
      <c r="H50" s="133">
        <v>0</v>
      </c>
      <c r="I50" s="158">
        <f t="shared" si="2"/>
        <v>0</v>
      </c>
      <c r="J50" s="158" t="str">
        <f t="shared" si="3"/>
        <v>-</v>
      </c>
      <c r="K50" s="127">
        <v>0</v>
      </c>
      <c r="L50" s="198">
        <f t="shared" si="4"/>
        <v>0</v>
      </c>
      <c r="M50" s="198" t="str">
        <f t="shared" si="5"/>
        <v>-</v>
      </c>
      <c r="N50" s="199">
        <f t="shared" si="8"/>
        <v>-8.3999999999999993E-4</v>
      </c>
      <c r="O50" s="200">
        <f t="shared" si="7"/>
        <v>0</v>
      </c>
      <c r="AMF50" s="32"/>
      <c r="AMG50" s="32"/>
      <c r="AMH50" s="32"/>
      <c r="AMI50" s="32"/>
      <c r="AMJ50" s="32"/>
    </row>
    <row r="51" spans="1:1024" s="38" customFormat="1" ht="37.5" customHeight="1" x14ac:dyDescent="0.2">
      <c r="A51" s="40" t="s">
        <v>320</v>
      </c>
      <c r="B51" s="23" t="s">
        <v>321</v>
      </c>
      <c r="C51" s="127">
        <v>0</v>
      </c>
      <c r="D51" s="129">
        <v>0</v>
      </c>
      <c r="E51" s="142">
        <v>0</v>
      </c>
      <c r="F51" s="158">
        <f t="shared" si="0"/>
        <v>0</v>
      </c>
      <c r="G51" s="158" t="str">
        <f t="shared" si="1"/>
        <v>-</v>
      </c>
      <c r="H51" s="133">
        <v>0</v>
      </c>
      <c r="I51" s="158">
        <f t="shared" si="2"/>
        <v>0</v>
      </c>
      <c r="J51" s="158" t="str">
        <f t="shared" si="3"/>
        <v>-</v>
      </c>
      <c r="K51" s="127">
        <v>0</v>
      </c>
      <c r="L51" s="198">
        <f t="shared" si="4"/>
        <v>0</v>
      </c>
      <c r="M51" s="198" t="str">
        <f t="shared" si="5"/>
        <v>-</v>
      </c>
      <c r="N51" s="199">
        <f t="shared" si="8"/>
        <v>0</v>
      </c>
      <c r="O51" s="200" t="str">
        <f t="shared" si="7"/>
        <v>-</v>
      </c>
      <c r="AMF51" s="32"/>
      <c r="AMG51" s="32"/>
      <c r="AMH51" s="32"/>
      <c r="AMI51" s="32"/>
      <c r="AMJ51" s="32"/>
    </row>
    <row r="52" spans="1:1024" s="38" customFormat="1" ht="35.25" customHeight="1" x14ac:dyDescent="0.2">
      <c r="A52" s="40" t="s">
        <v>49</v>
      </c>
      <c r="B52" s="23" t="s">
        <v>73</v>
      </c>
      <c r="C52" s="127">
        <v>-1.2306300000000001</v>
      </c>
      <c r="D52" s="129">
        <v>0</v>
      </c>
      <c r="E52" s="142">
        <v>17.201580000000003</v>
      </c>
      <c r="F52" s="158">
        <f t="shared" si="0"/>
        <v>2.756421223005154E-7</v>
      </c>
      <c r="G52" s="158" t="str">
        <f t="shared" si="1"/>
        <v>-</v>
      </c>
      <c r="H52" s="133">
        <v>0</v>
      </c>
      <c r="I52" s="158">
        <f t="shared" si="2"/>
        <v>0</v>
      </c>
      <c r="J52" s="158" t="str">
        <f t="shared" si="3"/>
        <v>-</v>
      </c>
      <c r="K52" s="127">
        <v>0</v>
      </c>
      <c r="L52" s="198">
        <f t="shared" si="4"/>
        <v>0</v>
      </c>
      <c r="M52" s="198" t="str">
        <f t="shared" si="5"/>
        <v>-</v>
      </c>
      <c r="N52" s="199">
        <f t="shared" si="8"/>
        <v>1.2306300000000001</v>
      </c>
      <c r="O52" s="200">
        <f t="shared" si="7"/>
        <v>0</v>
      </c>
      <c r="AMF52" s="32"/>
      <c r="AMG52" s="32"/>
      <c r="AMH52" s="32"/>
      <c r="AMI52" s="32"/>
      <c r="AMJ52" s="32"/>
    </row>
    <row r="53" spans="1:1024" s="38" customFormat="1" ht="47.25" x14ac:dyDescent="0.2">
      <c r="A53" s="40" t="s">
        <v>74</v>
      </c>
      <c r="B53" s="23" t="s">
        <v>75</v>
      </c>
      <c r="C53" s="127">
        <v>0</v>
      </c>
      <c r="D53" s="129">
        <v>0</v>
      </c>
      <c r="E53" s="142">
        <v>0.49213999999999997</v>
      </c>
      <c r="F53" s="158">
        <f t="shared" si="0"/>
        <v>7.886165925977475E-9</v>
      </c>
      <c r="G53" s="158" t="str">
        <f t="shared" si="1"/>
        <v>-</v>
      </c>
      <c r="H53" s="133">
        <v>0</v>
      </c>
      <c r="I53" s="158">
        <f t="shared" si="2"/>
        <v>0</v>
      </c>
      <c r="J53" s="158" t="str">
        <f t="shared" si="3"/>
        <v>-</v>
      </c>
      <c r="K53" s="127">
        <v>0</v>
      </c>
      <c r="L53" s="198">
        <f t="shared" si="4"/>
        <v>0</v>
      </c>
      <c r="M53" s="198" t="str">
        <f t="shared" si="5"/>
        <v>-</v>
      </c>
      <c r="N53" s="199">
        <f t="shared" si="8"/>
        <v>0</v>
      </c>
      <c r="O53" s="200" t="str">
        <f t="shared" si="7"/>
        <v>-</v>
      </c>
      <c r="AMF53" s="32"/>
      <c r="AMG53" s="32"/>
      <c r="AMH53" s="32"/>
      <c r="AMI53" s="32"/>
      <c r="AMJ53" s="32"/>
    </row>
    <row r="54" spans="1:1024" s="38" customFormat="1" x14ac:dyDescent="0.2">
      <c r="A54" s="42" t="s">
        <v>76</v>
      </c>
      <c r="B54" s="22"/>
      <c r="C54" s="130">
        <v>1555186.21487</v>
      </c>
      <c r="D54" s="146">
        <f>D55+D56+D57+D58+D59+D60+D61</f>
        <v>3187863.4186499999</v>
      </c>
      <c r="E54" s="146">
        <f>E55+E56+E57+E58+E59+E60+E61</f>
        <v>3646990.7143899999</v>
      </c>
      <c r="F54" s="157">
        <f t="shared" si="0"/>
        <v>5.8440228195592039E-2</v>
      </c>
      <c r="G54" s="157">
        <f t="shared" si="1"/>
        <v>1.1440235152654161</v>
      </c>
      <c r="H54" s="146">
        <f>H55+H56+H57+H58+H59+H60+H61</f>
        <v>3364181.7149999999</v>
      </c>
      <c r="I54" s="157">
        <f t="shared" si="2"/>
        <v>5.4092780988272471E-2</v>
      </c>
      <c r="J54" s="157">
        <f t="shared" si="3"/>
        <v>1.0553092379424045</v>
      </c>
      <c r="K54" s="146">
        <v>2085835.4536600001</v>
      </c>
      <c r="L54" s="157">
        <f t="shared" si="4"/>
        <v>6.6347119709940588E-2</v>
      </c>
      <c r="M54" s="195">
        <f t="shared" si="5"/>
        <v>0.62001271939616387</v>
      </c>
      <c r="N54" s="196">
        <f t="shared" si="8"/>
        <v>530649.23879000009</v>
      </c>
      <c r="O54" s="197">
        <f t="shared" si="7"/>
        <v>1.3412126687570709</v>
      </c>
      <c r="AMF54" s="32"/>
      <c r="AMG54" s="32"/>
      <c r="AMH54" s="32"/>
      <c r="AMI54" s="32"/>
      <c r="AMJ54" s="32"/>
    </row>
    <row r="55" spans="1:1024" s="38" customFormat="1" ht="69" customHeight="1" x14ac:dyDescent="0.2">
      <c r="A55" s="40" t="s">
        <v>77</v>
      </c>
      <c r="B55" s="23" t="s">
        <v>78</v>
      </c>
      <c r="C55" s="127">
        <v>807835.23910000001</v>
      </c>
      <c r="D55" s="147">
        <v>1904771</v>
      </c>
      <c r="E55" s="143">
        <v>1994408.2849699999</v>
      </c>
      <c r="F55" s="159">
        <f t="shared" si="0"/>
        <v>3.1958862639528567E-2</v>
      </c>
      <c r="G55" s="159">
        <f t="shared" si="1"/>
        <v>1.0470593499008543</v>
      </c>
      <c r="H55" s="138">
        <v>1972118.2</v>
      </c>
      <c r="I55" s="158">
        <f t="shared" si="2"/>
        <v>3.1709749030481883E-2</v>
      </c>
      <c r="J55" s="158">
        <f t="shared" si="3"/>
        <v>1.0353571111697941</v>
      </c>
      <c r="K55" s="138">
        <v>1134827.1938199999</v>
      </c>
      <c r="L55" s="198">
        <f t="shared" si="4"/>
        <v>3.6097054322456863E-2</v>
      </c>
      <c r="M55" s="198">
        <f t="shared" si="5"/>
        <v>0.57543568829697933</v>
      </c>
      <c r="N55" s="199">
        <f t="shared" si="8"/>
        <v>326991.95471999992</v>
      </c>
      <c r="O55" s="200">
        <f t="shared" si="7"/>
        <v>1.4047755518616616</v>
      </c>
      <c r="AMF55" s="32"/>
      <c r="AMG55" s="32"/>
      <c r="AMH55" s="32"/>
      <c r="AMI55" s="32"/>
      <c r="AMJ55" s="32"/>
    </row>
    <row r="56" spans="1:1024" s="38" customFormat="1" ht="36.75" customHeight="1" x14ac:dyDescent="0.2">
      <c r="A56" s="40" t="s">
        <v>79</v>
      </c>
      <c r="B56" s="23" t="s">
        <v>80</v>
      </c>
      <c r="C56" s="127">
        <v>514.88792999999998</v>
      </c>
      <c r="D56" s="147">
        <v>5364</v>
      </c>
      <c r="E56" s="143">
        <v>3987.86823</v>
      </c>
      <c r="F56" s="159">
        <f t="shared" si="0"/>
        <v>6.3902528859093155E-5</v>
      </c>
      <c r="G56" s="159">
        <f t="shared" si="1"/>
        <v>0.74345045302013424</v>
      </c>
      <c r="H56" s="138">
        <v>1613.7</v>
      </c>
      <c r="I56" s="158">
        <f t="shared" si="2"/>
        <v>2.5946731798575065E-5</v>
      </c>
      <c r="J56" s="158">
        <f t="shared" si="3"/>
        <v>0.30083892617449665</v>
      </c>
      <c r="K56" s="138">
        <v>888.66408999999999</v>
      </c>
      <c r="L56" s="198">
        <f t="shared" si="4"/>
        <v>2.8266996161033799E-5</v>
      </c>
      <c r="M56" s="198">
        <f t="shared" si="5"/>
        <v>0.55069969015306441</v>
      </c>
      <c r="N56" s="199">
        <f t="shared" si="8"/>
        <v>373.77616</v>
      </c>
      <c r="O56" s="200">
        <f t="shared" si="7"/>
        <v>1.7259369237884445</v>
      </c>
      <c r="AMF56" s="32"/>
      <c r="AMG56" s="32"/>
      <c r="AMH56" s="32"/>
      <c r="AMI56" s="32"/>
      <c r="AMJ56" s="32"/>
    </row>
    <row r="57" spans="1:1024" s="38" customFormat="1" ht="53.25" customHeight="1" x14ac:dyDescent="0.25">
      <c r="A57" s="43" t="s">
        <v>81</v>
      </c>
      <c r="B57" s="23" t="s">
        <v>82</v>
      </c>
      <c r="C57" s="127">
        <v>206783.68523</v>
      </c>
      <c r="D57" s="147">
        <v>324258.96865</v>
      </c>
      <c r="E57" s="143">
        <v>388081.78100000002</v>
      </c>
      <c r="F57" s="159">
        <f t="shared" si="0"/>
        <v>6.2187128008592127E-3</v>
      </c>
      <c r="G57" s="159">
        <f t="shared" si="1"/>
        <v>1.1968266679429593</v>
      </c>
      <c r="H57" s="138">
        <v>393781.58500000002</v>
      </c>
      <c r="I57" s="158">
        <f t="shared" si="2"/>
        <v>6.3316261840570057E-3</v>
      </c>
      <c r="J57" s="158">
        <f t="shared" si="3"/>
        <v>1.2144046057984033</v>
      </c>
      <c r="K57" s="138">
        <v>217533.90315999999</v>
      </c>
      <c r="L57" s="198">
        <f t="shared" si="4"/>
        <v>6.9194086660105932E-3</v>
      </c>
      <c r="M57" s="198">
        <f t="shared" si="5"/>
        <v>0.55242274257187518</v>
      </c>
      <c r="N57" s="199">
        <f t="shared" si="8"/>
        <v>10750.217929999984</v>
      </c>
      <c r="O57" s="200">
        <f t="shared" si="7"/>
        <v>1.0519877470896353</v>
      </c>
      <c r="AMF57" s="32"/>
      <c r="AMG57" s="32"/>
      <c r="AMH57" s="32"/>
      <c r="AMI57" s="32"/>
      <c r="AMJ57" s="32"/>
    </row>
    <row r="58" spans="1:1024" s="38" customFormat="1" ht="39.75" customHeight="1" x14ac:dyDescent="0.2">
      <c r="A58" s="40" t="s">
        <v>83</v>
      </c>
      <c r="B58" s="23" t="s">
        <v>84</v>
      </c>
      <c r="C58" s="127">
        <v>2140.3680600000002</v>
      </c>
      <c r="D58" s="147">
        <v>2609.4</v>
      </c>
      <c r="E58" s="143">
        <v>52597.812600000005</v>
      </c>
      <c r="F58" s="159">
        <f t="shared" si="0"/>
        <v>8.4283959342274298E-4</v>
      </c>
      <c r="G58" s="159">
        <f t="shared" si="1"/>
        <v>20.157052425845023</v>
      </c>
      <c r="H58" s="138">
        <v>0</v>
      </c>
      <c r="I58" s="158">
        <f t="shared" si="2"/>
        <v>0</v>
      </c>
      <c r="J58" s="158">
        <f t="shared" si="3"/>
        <v>0</v>
      </c>
      <c r="K58" s="138">
        <v>3541.3886100000004</v>
      </c>
      <c r="L58" s="198">
        <f t="shared" si="4"/>
        <v>1.1264595854615757E-4</v>
      </c>
      <c r="M58" s="198" t="str">
        <f t="shared" si="5"/>
        <v>-</v>
      </c>
      <c r="N58" s="199">
        <f t="shared" si="8"/>
        <v>1401.0205500000002</v>
      </c>
      <c r="O58" s="200">
        <f t="shared" si="7"/>
        <v>1.6545699200912203</v>
      </c>
      <c r="AMF58" s="32"/>
      <c r="AMG58" s="32"/>
      <c r="AMH58" s="32"/>
      <c r="AMI58" s="32"/>
      <c r="AMJ58" s="32"/>
    </row>
    <row r="59" spans="1:1024" s="38" customFormat="1" ht="28.5" customHeight="1" x14ac:dyDescent="0.2">
      <c r="A59" s="40" t="s">
        <v>85</v>
      </c>
      <c r="B59" s="23" t="s">
        <v>86</v>
      </c>
      <c r="C59" s="127">
        <v>34.371000000000002</v>
      </c>
      <c r="D59" s="147">
        <v>131.1</v>
      </c>
      <c r="E59" s="143">
        <v>34.371000000000002</v>
      </c>
      <c r="F59" s="159">
        <f t="shared" si="0"/>
        <v>5.507689052744581E-7</v>
      </c>
      <c r="G59" s="159">
        <f t="shared" si="1"/>
        <v>0.26217391304347831</v>
      </c>
      <c r="H59" s="138">
        <v>131.1</v>
      </c>
      <c r="I59" s="158">
        <f t="shared" si="2"/>
        <v>2.107960921356628E-6</v>
      </c>
      <c r="J59" s="158">
        <f t="shared" si="3"/>
        <v>1</v>
      </c>
      <c r="K59" s="138">
        <v>35.154000000000003</v>
      </c>
      <c r="L59" s="198">
        <f t="shared" si="4"/>
        <v>1.1181930205427591E-6</v>
      </c>
      <c r="M59" s="198">
        <f t="shared" si="5"/>
        <v>0.2681464530892449</v>
      </c>
      <c r="N59" s="199">
        <f t="shared" si="8"/>
        <v>0.78300000000000125</v>
      </c>
      <c r="O59" s="200">
        <f t="shared" si="7"/>
        <v>1.0227808326787118</v>
      </c>
      <c r="AMF59" s="32"/>
      <c r="AMG59" s="32"/>
      <c r="AMH59" s="32"/>
      <c r="AMI59" s="32"/>
      <c r="AMJ59" s="32"/>
    </row>
    <row r="60" spans="1:1024" s="38" customFormat="1" ht="31.5" x14ac:dyDescent="0.2">
      <c r="A60" s="40" t="s">
        <v>87</v>
      </c>
      <c r="B60" s="23" t="s">
        <v>88</v>
      </c>
      <c r="C60" s="127">
        <v>516169.05507999996</v>
      </c>
      <c r="D60" s="147">
        <v>934733.26</v>
      </c>
      <c r="E60" s="143">
        <v>1198957.0919300001</v>
      </c>
      <c r="F60" s="159">
        <f t="shared" si="0"/>
        <v>1.9212367548029848E-2</v>
      </c>
      <c r="G60" s="159">
        <f t="shared" si="1"/>
        <v>1.2826729755288693</v>
      </c>
      <c r="H60" s="138">
        <v>982446.13</v>
      </c>
      <c r="I60" s="158">
        <f t="shared" si="2"/>
        <v>1.5796781459786833E-2</v>
      </c>
      <c r="J60" s="158">
        <f t="shared" si="3"/>
        <v>1.0510443695990876</v>
      </c>
      <c r="K60" s="138">
        <v>716871.68776999996</v>
      </c>
      <c r="L60" s="198">
        <f t="shared" si="4"/>
        <v>2.2802552138849685E-2</v>
      </c>
      <c r="M60" s="198">
        <f t="shared" si="5"/>
        <v>0.72968040270055312</v>
      </c>
      <c r="N60" s="199">
        <f t="shared" si="8"/>
        <v>200702.63269</v>
      </c>
      <c r="O60" s="200">
        <f t="shared" si="7"/>
        <v>1.3888311992257916</v>
      </c>
      <c r="AMF60" s="32"/>
      <c r="AMG60" s="32"/>
      <c r="AMH60" s="32"/>
      <c r="AMI60" s="32"/>
      <c r="AMJ60" s="32"/>
    </row>
    <row r="61" spans="1:1024" s="38" customFormat="1" x14ac:dyDescent="0.2">
      <c r="A61" s="40" t="s">
        <v>89</v>
      </c>
      <c r="B61" s="23" t="s">
        <v>90</v>
      </c>
      <c r="C61" s="127">
        <v>21708.608469999999</v>
      </c>
      <c r="D61" s="147">
        <v>15995.69</v>
      </c>
      <c r="E61" s="143">
        <v>8923.5046600000005</v>
      </c>
      <c r="F61" s="159">
        <f t="shared" si="0"/>
        <v>1.4299231598730689E-4</v>
      </c>
      <c r="G61" s="159">
        <f t="shared" si="1"/>
        <v>0.55786931729734701</v>
      </c>
      <c r="H61" s="138">
        <v>14091</v>
      </c>
      <c r="I61" s="158">
        <f t="shared" si="2"/>
        <v>2.265696212268211E-4</v>
      </c>
      <c r="J61" s="158">
        <f t="shared" si="3"/>
        <v>0.88092479911776234</v>
      </c>
      <c r="K61" s="138">
        <v>12137.46221</v>
      </c>
      <c r="L61" s="198">
        <f t="shared" si="4"/>
        <v>3.860734348957015E-4</v>
      </c>
      <c r="M61" s="198">
        <f t="shared" si="5"/>
        <v>0.86136272869207298</v>
      </c>
      <c r="N61" s="199">
        <f t="shared" si="8"/>
        <v>-9571.1462599999995</v>
      </c>
      <c r="O61" s="200">
        <f t="shared" si="7"/>
        <v>0.5591082554542014</v>
      </c>
      <c r="AMF61" s="32"/>
      <c r="AMG61" s="32"/>
      <c r="AMH61" s="32"/>
      <c r="AMI61" s="32"/>
      <c r="AMJ61" s="32"/>
    </row>
    <row r="62" spans="1:1024" s="38" customFormat="1" ht="31.5" x14ac:dyDescent="0.2">
      <c r="A62" s="42" t="s">
        <v>91</v>
      </c>
      <c r="B62" s="22" t="s">
        <v>92</v>
      </c>
      <c r="C62" s="131">
        <v>20735262.257139996</v>
      </c>
      <c r="D62" s="140">
        <v>40988327.768239997</v>
      </c>
      <c r="E62" s="141">
        <v>41288476.103550002</v>
      </c>
      <c r="F62" s="157">
        <f t="shared" si="0"/>
        <v>0.66161615268694118</v>
      </c>
      <c r="G62" s="156">
        <f t="shared" si="1"/>
        <v>1.0073227758157672</v>
      </c>
      <c r="H62" s="131">
        <v>40690503.299999997</v>
      </c>
      <c r="I62" s="157">
        <f t="shared" si="2"/>
        <v>0.65426385069971715</v>
      </c>
      <c r="J62" s="157">
        <f t="shared" si="3"/>
        <v>0.9927339200095211</v>
      </c>
      <c r="K62" s="131">
        <v>20885604.212950014</v>
      </c>
      <c r="L62" s="157">
        <f t="shared" si="4"/>
        <v>0.66433796611307805</v>
      </c>
      <c r="M62" s="195">
        <f t="shared" si="5"/>
        <v>0.51327957432637639</v>
      </c>
      <c r="N62" s="196">
        <f t="shared" si="8"/>
        <v>150341.95581001788</v>
      </c>
      <c r="O62" s="197">
        <f t="shared" si="7"/>
        <v>1.0072505451797817</v>
      </c>
      <c r="AMF62" s="32"/>
      <c r="AMG62" s="32"/>
      <c r="AMH62" s="32"/>
      <c r="AMI62" s="32"/>
      <c r="AMJ62" s="32"/>
    </row>
    <row r="63" spans="1:1024" s="38" customFormat="1" ht="78.599999999999994" customHeight="1" x14ac:dyDescent="0.2">
      <c r="A63" s="44" t="s">
        <v>93</v>
      </c>
      <c r="B63" s="45" t="s">
        <v>94</v>
      </c>
      <c r="C63" s="132">
        <v>20640632.92024</v>
      </c>
      <c r="D63" s="148">
        <v>40830709.861960001</v>
      </c>
      <c r="E63" s="148">
        <v>41150180.422109999</v>
      </c>
      <c r="F63" s="211">
        <f t="shared" si="0"/>
        <v>0.65940007049349625</v>
      </c>
      <c r="G63" s="211">
        <f t="shared" si="1"/>
        <v>1.0078242715159755</v>
      </c>
      <c r="H63" s="132">
        <v>40689423.299999997</v>
      </c>
      <c r="I63" s="187">
        <f t="shared" si="2"/>
        <v>0.65424648534658925</v>
      </c>
      <c r="J63" s="187">
        <f t="shared" si="3"/>
        <v>0.99653969861318448</v>
      </c>
      <c r="K63" s="132">
        <v>20881938.288270008</v>
      </c>
      <c r="L63" s="203">
        <f t="shared" si="4"/>
        <v>0.66422135885953604</v>
      </c>
      <c r="M63" s="203">
        <f t="shared" si="5"/>
        <v>0.51320310278936809</v>
      </c>
      <c r="N63" s="204">
        <f t="shared" si="8"/>
        <v>241305.36803000793</v>
      </c>
      <c r="O63" s="205">
        <f t="shared" si="7"/>
        <v>1.0116907930567083</v>
      </c>
      <c r="AMF63" s="32"/>
      <c r="AMG63" s="32"/>
      <c r="AMH63" s="32"/>
      <c r="AMI63" s="32"/>
      <c r="AMJ63" s="32"/>
    </row>
    <row r="64" spans="1:1024" s="38" customFormat="1" ht="47.25" customHeight="1" outlineLevel="1" x14ac:dyDescent="0.25">
      <c r="A64" s="43" t="s">
        <v>95</v>
      </c>
      <c r="B64" s="23" t="s">
        <v>96</v>
      </c>
      <c r="C64" s="133">
        <v>10918032.4</v>
      </c>
      <c r="D64" s="149">
        <v>21748890</v>
      </c>
      <c r="E64" s="143">
        <v>21748890</v>
      </c>
      <c r="F64" s="158">
        <f t="shared" si="0"/>
        <v>0.34850927631534168</v>
      </c>
      <c r="G64" s="159">
        <f t="shared" si="1"/>
        <v>1</v>
      </c>
      <c r="H64" s="133">
        <v>23624762</v>
      </c>
      <c r="I64" s="158">
        <f t="shared" si="2"/>
        <v>0.37986327286308968</v>
      </c>
      <c r="J64" s="187">
        <f t="shared" si="3"/>
        <v>1.0862513903008384</v>
      </c>
      <c r="K64" s="133">
        <v>11812380.600000001</v>
      </c>
      <c r="L64" s="158">
        <f t="shared" si="4"/>
        <v>0.37573310413934941</v>
      </c>
      <c r="M64" s="198">
        <f t="shared" si="5"/>
        <v>0.49999998306861254</v>
      </c>
      <c r="N64" s="199">
        <f t="shared" si="8"/>
        <v>894348.20000000112</v>
      </c>
      <c r="O64" s="200">
        <f t="shared" si="7"/>
        <v>1.0819147779777609</v>
      </c>
      <c r="AMF64" s="32"/>
      <c r="AMG64" s="32"/>
      <c r="AMH64" s="32"/>
      <c r="AMI64" s="32"/>
      <c r="AMJ64" s="32"/>
    </row>
    <row r="65" spans="1:1024" s="38" customFormat="1" ht="31.5" outlineLevel="1" x14ac:dyDescent="0.25">
      <c r="A65" s="46" t="s">
        <v>97</v>
      </c>
      <c r="B65" s="24" t="s">
        <v>98</v>
      </c>
      <c r="C65" s="134">
        <v>10106799</v>
      </c>
      <c r="D65" s="150">
        <v>20213598.199999999</v>
      </c>
      <c r="E65" s="151">
        <v>20213598.199999999</v>
      </c>
      <c r="F65" s="162">
        <f t="shared" si="0"/>
        <v>0.32390740310935834</v>
      </c>
      <c r="G65" s="162">
        <f t="shared" si="1"/>
        <v>1</v>
      </c>
      <c r="H65" s="188">
        <v>22437094</v>
      </c>
      <c r="I65" s="162">
        <f t="shared" si="2"/>
        <v>0.36076672266060467</v>
      </c>
      <c r="J65" s="162">
        <f t="shared" si="3"/>
        <v>1.1099999999010568</v>
      </c>
      <c r="K65" s="134">
        <v>11218546.800000001</v>
      </c>
      <c r="L65" s="206">
        <f t="shared" si="4"/>
        <v>0.35684419219412594</v>
      </c>
      <c r="M65" s="206">
        <f t="shared" si="5"/>
        <v>0.4999999910861897</v>
      </c>
      <c r="N65" s="207">
        <f t="shared" si="8"/>
        <v>1111747.8000000007</v>
      </c>
      <c r="O65" s="208">
        <f t="shared" si="7"/>
        <v>1.1099999910951035</v>
      </c>
      <c r="AMF65" s="32"/>
      <c r="AMG65" s="32"/>
      <c r="AMH65" s="32"/>
      <c r="AMI65" s="32"/>
      <c r="AMJ65" s="32"/>
    </row>
    <row r="66" spans="1:1024" s="38" customFormat="1" ht="77.25" customHeight="1" outlineLevel="1" x14ac:dyDescent="0.25">
      <c r="A66" s="47" t="s">
        <v>99</v>
      </c>
      <c r="B66" s="24" t="s">
        <v>100</v>
      </c>
      <c r="C66" s="134">
        <v>0</v>
      </c>
      <c r="D66" s="150">
        <v>0</v>
      </c>
      <c r="E66" s="151">
        <v>0</v>
      </c>
      <c r="F66" s="162">
        <f t="shared" si="0"/>
        <v>0</v>
      </c>
      <c r="G66" s="162" t="str">
        <f t="shared" si="1"/>
        <v>-</v>
      </c>
      <c r="H66" s="188">
        <v>0</v>
      </c>
      <c r="I66" s="162">
        <f t="shared" si="2"/>
        <v>0</v>
      </c>
      <c r="J66" s="162" t="str">
        <f t="shared" si="3"/>
        <v>-</v>
      </c>
      <c r="K66" s="134">
        <v>0</v>
      </c>
      <c r="L66" s="206">
        <f t="shared" si="4"/>
        <v>0</v>
      </c>
      <c r="M66" s="206" t="str">
        <f t="shared" si="5"/>
        <v>-</v>
      </c>
      <c r="N66" s="207">
        <f t="shared" si="8"/>
        <v>0</v>
      </c>
      <c r="O66" s="208" t="str">
        <f t="shared" si="7"/>
        <v>-</v>
      </c>
      <c r="AMF66" s="32"/>
      <c r="AMG66" s="32"/>
      <c r="AMH66" s="32"/>
      <c r="AMI66" s="32"/>
      <c r="AMJ66" s="32"/>
    </row>
    <row r="67" spans="1:1024" s="38" customFormat="1" ht="82.5" customHeight="1" outlineLevel="1" x14ac:dyDescent="0.2">
      <c r="A67" s="41" t="s">
        <v>101</v>
      </c>
      <c r="B67" s="24" t="s">
        <v>102</v>
      </c>
      <c r="C67" s="134">
        <v>674058.6</v>
      </c>
      <c r="D67" s="150">
        <v>1348117</v>
      </c>
      <c r="E67" s="151">
        <v>1348117</v>
      </c>
      <c r="F67" s="162">
        <f t="shared" si="0"/>
        <v>2.160254063809277E-2</v>
      </c>
      <c r="G67" s="162">
        <f t="shared" si="1"/>
        <v>1</v>
      </c>
      <c r="H67" s="188">
        <v>1187668</v>
      </c>
      <c r="I67" s="162">
        <f t="shared" si="2"/>
        <v>1.9096550202485001E-2</v>
      </c>
      <c r="J67" s="162">
        <f t="shared" si="3"/>
        <v>0.88098288204955499</v>
      </c>
      <c r="K67" s="134">
        <v>593833.80000000005</v>
      </c>
      <c r="L67" s="206">
        <f t="shared" si="4"/>
        <v>1.8888911945223436E-2</v>
      </c>
      <c r="M67" s="206">
        <f t="shared" si="5"/>
        <v>0.49999983160277117</v>
      </c>
      <c r="N67" s="207">
        <f t="shared" si="8"/>
        <v>-80224.79999999993</v>
      </c>
      <c r="O67" s="208">
        <f t="shared" si="7"/>
        <v>0.88098245464118408</v>
      </c>
      <c r="AMF67" s="32"/>
      <c r="AMG67" s="32"/>
      <c r="AMH67" s="32"/>
      <c r="AMI67" s="32"/>
      <c r="AMJ67" s="32"/>
    </row>
    <row r="68" spans="1:1024" s="38" customFormat="1" ht="82.5" customHeight="1" outlineLevel="1" x14ac:dyDescent="0.2">
      <c r="A68" s="41" t="s">
        <v>333</v>
      </c>
      <c r="B68" s="24" t="s">
        <v>334</v>
      </c>
      <c r="C68" s="134">
        <v>0</v>
      </c>
      <c r="D68" s="150">
        <v>50000</v>
      </c>
      <c r="E68" s="151">
        <v>50000</v>
      </c>
      <c r="F68" s="162">
        <f t="shared" si="0"/>
        <v>8.0121163957181643E-4</v>
      </c>
      <c r="G68" s="162">
        <f t="shared" si="1"/>
        <v>1</v>
      </c>
      <c r="H68" s="188">
        <v>0</v>
      </c>
      <c r="I68" s="162">
        <f t="shared" si="2"/>
        <v>0</v>
      </c>
      <c r="J68" s="162">
        <f t="shared" si="3"/>
        <v>0</v>
      </c>
      <c r="K68" s="134">
        <v>0</v>
      </c>
      <c r="L68" s="206">
        <f t="shared" si="4"/>
        <v>0</v>
      </c>
      <c r="M68" s="206" t="str">
        <f t="shared" si="5"/>
        <v>-</v>
      </c>
      <c r="N68" s="207">
        <f t="shared" si="8"/>
        <v>0</v>
      </c>
      <c r="O68" s="208" t="str">
        <f t="shared" si="7"/>
        <v>-</v>
      </c>
      <c r="AMF68" s="32"/>
      <c r="AMG68" s="32"/>
      <c r="AMH68" s="32"/>
      <c r="AMI68" s="32"/>
      <c r="AMJ68" s="32"/>
    </row>
    <row r="69" spans="1:1024" s="38" customFormat="1" ht="78" customHeight="1" outlineLevel="1" x14ac:dyDescent="0.2">
      <c r="A69" s="48" t="s">
        <v>314</v>
      </c>
      <c r="B69" s="24" t="s">
        <v>315</v>
      </c>
      <c r="C69" s="135">
        <v>137174.79999999999</v>
      </c>
      <c r="D69" s="152">
        <v>137174.79999999999</v>
      </c>
      <c r="E69" s="153">
        <v>137174.79999999999</v>
      </c>
      <c r="F69" s="163">
        <f t="shared" si="0"/>
        <v>2.1981209283187201E-3</v>
      </c>
      <c r="G69" s="162">
        <f t="shared" si="1"/>
        <v>1</v>
      </c>
      <c r="H69" s="135">
        <v>0</v>
      </c>
      <c r="I69" s="162">
        <f t="shared" si="2"/>
        <v>0</v>
      </c>
      <c r="J69" s="163">
        <f t="shared" si="3"/>
        <v>0</v>
      </c>
      <c r="K69" s="135">
        <v>0</v>
      </c>
      <c r="L69" s="206">
        <f t="shared" si="4"/>
        <v>0</v>
      </c>
      <c r="M69" s="206" t="str">
        <f t="shared" si="5"/>
        <v>-</v>
      </c>
      <c r="N69" s="207">
        <f t="shared" si="8"/>
        <v>-137174.79999999999</v>
      </c>
      <c r="O69" s="208">
        <f t="shared" si="7"/>
        <v>0</v>
      </c>
      <c r="AMF69" s="32"/>
      <c r="AMG69" s="32"/>
      <c r="AMH69" s="32"/>
      <c r="AMI69" s="32"/>
      <c r="AMJ69" s="32"/>
    </row>
    <row r="70" spans="1:1024" s="38" customFormat="1" ht="78" customHeight="1" outlineLevel="1" x14ac:dyDescent="0.2">
      <c r="A70" s="41" t="s">
        <v>316</v>
      </c>
      <c r="B70" s="24" t="s">
        <v>317</v>
      </c>
      <c r="C70" s="136">
        <v>0</v>
      </c>
      <c r="D70" s="152">
        <v>0</v>
      </c>
      <c r="E70" s="154">
        <v>0</v>
      </c>
      <c r="F70" s="164">
        <f t="shared" si="0"/>
        <v>0</v>
      </c>
      <c r="G70" s="162" t="str">
        <f t="shared" si="1"/>
        <v>-</v>
      </c>
      <c r="H70" s="136">
        <v>0</v>
      </c>
      <c r="I70" s="162">
        <f t="shared" si="2"/>
        <v>0</v>
      </c>
      <c r="J70" s="163" t="str">
        <f t="shared" si="3"/>
        <v>-</v>
      </c>
      <c r="K70" s="136">
        <v>0</v>
      </c>
      <c r="L70" s="206">
        <f t="shared" si="4"/>
        <v>0</v>
      </c>
      <c r="M70" s="206" t="str">
        <f t="shared" si="5"/>
        <v>-</v>
      </c>
      <c r="N70" s="207">
        <f t="shared" si="8"/>
        <v>0</v>
      </c>
      <c r="O70" s="208" t="str">
        <f t="shared" si="7"/>
        <v>-</v>
      </c>
      <c r="AMF70" s="32"/>
      <c r="AMG70" s="32"/>
      <c r="AMH70" s="32"/>
      <c r="AMI70" s="32"/>
      <c r="AMJ70" s="32"/>
    </row>
    <row r="71" spans="1:1024" s="38" customFormat="1" ht="51.75" customHeight="1" outlineLevel="1" x14ac:dyDescent="0.25">
      <c r="A71" s="43" t="s">
        <v>103</v>
      </c>
      <c r="B71" s="23" t="s">
        <v>104</v>
      </c>
      <c r="C71" s="137">
        <v>8622677.9884500001</v>
      </c>
      <c r="D71" s="149">
        <v>17030727.450879999</v>
      </c>
      <c r="E71" s="138">
        <v>17326031.213119999</v>
      </c>
      <c r="F71" s="159">
        <f t="shared" si="0"/>
        <v>0.27763635751072685</v>
      </c>
      <c r="G71" s="159">
        <f t="shared" si="1"/>
        <v>1.0173394685043087</v>
      </c>
      <c r="H71" s="138">
        <v>15059100.300000001</v>
      </c>
      <c r="I71" s="189">
        <f t="shared" si="2"/>
        <v>0.2421357356459945</v>
      </c>
      <c r="J71" s="158">
        <f t="shared" si="3"/>
        <v>0.88423118410140955</v>
      </c>
      <c r="K71" s="138">
        <v>7969754.6219200026</v>
      </c>
      <c r="L71" s="198">
        <f t="shared" si="4"/>
        <v>0.25350526237894239</v>
      </c>
      <c r="M71" s="198">
        <f t="shared" si="5"/>
        <v>0.52923179095367356</v>
      </c>
      <c r="N71" s="199">
        <f t="shared" si="8"/>
        <v>-652923.36652999744</v>
      </c>
      <c r="O71" s="200">
        <f t="shared" si="7"/>
        <v>0.92427835442717654</v>
      </c>
      <c r="Q71" s="49"/>
      <c r="AMF71" s="32"/>
      <c r="AMG71" s="32"/>
      <c r="AMH71" s="32"/>
      <c r="AMI71" s="32"/>
      <c r="AMJ71" s="32"/>
    </row>
    <row r="72" spans="1:1024" s="38" customFormat="1" ht="43.5" customHeight="1" outlineLevel="1" x14ac:dyDescent="0.25">
      <c r="A72" s="43" t="s">
        <v>105</v>
      </c>
      <c r="B72" s="23" t="s">
        <v>106</v>
      </c>
      <c r="C72" s="137">
        <v>682503.83608000004</v>
      </c>
      <c r="D72" s="129">
        <v>1255835.85983</v>
      </c>
      <c r="E72" s="143">
        <v>1247105.6422899999</v>
      </c>
      <c r="F72" s="159">
        <f t="shared" si="0"/>
        <v>1.9983911127568681E-2</v>
      </c>
      <c r="G72" s="159">
        <f t="shared" si="1"/>
        <v>0.99304828137239054</v>
      </c>
      <c r="H72" s="138">
        <v>1132164</v>
      </c>
      <c r="I72" s="189">
        <f t="shared" si="2"/>
        <v>1.8204099683957326E-2</v>
      </c>
      <c r="J72" s="158">
        <f t="shared" si="3"/>
        <v>0.90152227390071404</v>
      </c>
      <c r="K72" s="138">
        <v>636111.69957000006</v>
      </c>
      <c r="L72" s="198">
        <f t="shared" si="4"/>
        <v>2.0233704919632656E-2</v>
      </c>
      <c r="M72" s="198">
        <f t="shared" si="5"/>
        <v>0.56185473091354265</v>
      </c>
      <c r="N72" s="199">
        <f t="shared" si="8"/>
        <v>-46392.136509999982</v>
      </c>
      <c r="O72" s="200">
        <f t="shared" si="7"/>
        <v>0.93202655566530457</v>
      </c>
      <c r="AMF72" s="32"/>
      <c r="AMG72" s="32"/>
      <c r="AMH72" s="32"/>
      <c r="AMI72" s="32"/>
      <c r="AMJ72" s="32"/>
    </row>
    <row r="73" spans="1:1024" s="38" customFormat="1" ht="36" customHeight="1" outlineLevel="1" x14ac:dyDescent="0.2">
      <c r="A73" s="39" t="s">
        <v>107</v>
      </c>
      <c r="B73" s="23" t="s">
        <v>108</v>
      </c>
      <c r="C73" s="137">
        <v>417418.69571</v>
      </c>
      <c r="D73" s="129">
        <v>795256.55125000002</v>
      </c>
      <c r="E73" s="143">
        <v>828153.56670000008</v>
      </c>
      <c r="F73" s="159">
        <f t="shared" si="0"/>
        <v>1.3270525539859095E-2</v>
      </c>
      <c r="G73" s="159">
        <f t="shared" si="1"/>
        <v>1.041366544416757</v>
      </c>
      <c r="H73" s="138">
        <v>873397</v>
      </c>
      <c r="I73" s="189">
        <f t="shared" si="2"/>
        <v>1.4043377153547788E-2</v>
      </c>
      <c r="J73" s="158">
        <f t="shared" si="3"/>
        <v>1.0982581641448628</v>
      </c>
      <c r="K73" s="138">
        <v>463691.36678000004</v>
      </c>
      <c r="L73" s="198">
        <f t="shared" si="4"/>
        <v>1.474928742161144E-2</v>
      </c>
      <c r="M73" s="198">
        <f t="shared" si="5"/>
        <v>0.53090560968265299</v>
      </c>
      <c r="N73" s="199">
        <f t="shared" si="8"/>
        <v>46272.67107000004</v>
      </c>
      <c r="O73" s="200">
        <f t="shared" si="7"/>
        <v>1.110854332940918</v>
      </c>
      <c r="AMF73" s="32"/>
      <c r="AMG73" s="32"/>
      <c r="AMH73" s="32"/>
      <c r="AMI73" s="32"/>
      <c r="AMJ73" s="32"/>
    </row>
    <row r="74" spans="1:1024" s="38" customFormat="1" ht="52.5" customHeight="1" outlineLevel="1" x14ac:dyDescent="0.25">
      <c r="A74" s="50" t="s">
        <v>109</v>
      </c>
      <c r="B74" s="23" t="s">
        <v>110</v>
      </c>
      <c r="C74" s="138">
        <v>85960.714420000004</v>
      </c>
      <c r="D74" s="129">
        <v>150021.52128000002</v>
      </c>
      <c r="E74" s="143">
        <v>141893.87471</v>
      </c>
      <c r="F74" s="159">
        <f t="shared" ref="F74:F78" si="9">IFERROR(E74/$E$79,"-")</f>
        <v>2.2737404800319402E-3</v>
      </c>
      <c r="G74" s="159">
        <f t="shared" ref="G74:G78" si="10">IFERROR(E74/D74,"-")</f>
        <v>0.94582346252288307</v>
      </c>
      <c r="H74" s="138">
        <v>0</v>
      </c>
      <c r="I74" s="158">
        <f t="shared" ref="I74:I79" si="11">IFERROR(H74/$H$79,"-")</f>
        <v>0</v>
      </c>
      <c r="J74" s="158">
        <f t="shared" ref="J74:J79" si="12">IFERROR(H74/D74,"-")</f>
        <v>0</v>
      </c>
      <c r="K74" s="138">
        <v>3165.203</v>
      </c>
      <c r="L74" s="158">
        <f t="shared" ref="L74:L79" si="13">IFERROR(K74/$K$79,"-")</f>
        <v>1.0068009055017927E-4</v>
      </c>
      <c r="M74" s="198" t="str">
        <f t="shared" ref="M74:M79" si="14">IFERROR(K74/H74,"-")</f>
        <v>-</v>
      </c>
      <c r="N74" s="199">
        <f t="shared" ref="N74:N79" si="15">K74-C74</f>
        <v>-82795.51142000001</v>
      </c>
      <c r="O74" s="200">
        <f t="shared" ref="O74:O79" si="16">IFERROR(K74/C74,"-")</f>
        <v>3.6821506444618027E-2</v>
      </c>
      <c r="AMF74" s="32"/>
      <c r="AMG74" s="32"/>
      <c r="AMH74" s="32"/>
      <c r="AMI74" s="32"/>
      <c r="AMJ74" s="32"/>
    </row>
    <row r="75" spans="1:1024" s="38" customFormat="1" ht="93.75" customHeight="1" outlineLevel="1" x14ac:dyDescent="0.25">
      <c r="A75" s="50" t="s">
        <v>111</v>
      </c>
      <c r="B75" s="23" t="s">
        <v>112</v>
      </c>
      <c r="C75" s="138">
        <v>270</v>
      </c>
      <c r="D75" s="147">
        <v>7596.3850000000002</v>
      </c>
      <c r="E75" s="143">
        <v>7087.6850000000004</v>
      </c>
      <c r="F75" s="159">
        <f t="shared" si="9"/>
        <v>1.1357471439237141E-4</v>
      </c>
      <c r="G75" s="159">
        <f t="shared" si="10"/>
        <v>0.93303393653691857</v>
      </c>
      <c r="H75" s="138">
        <v>1080</v>
      </c>
      <c r="I75" s="158">
        <f t="shared" si="11"/>
        <v>1.736535312788069E-5</v>
      </c>
      <c r="J75" s="158">
        <f t="shared" si="12"/>
        <v>0.14217288881487708</v>
      </c>
      <c r="K75" s="138">
        <v>6147.4324999999999</v>
      </c>
      <c r="L75" s="158">
        <f t="shared" si="13"/>
        <v>1.955400840802675E-4</v>
      </c>
      <c r="M75" s="198">
        <f t="shared" si="14"/>
        <v>5.6920671296296295</v>
      </c>
      <c r="N75" s="199">
        <f t="shared" si="15"/>
        <v>5877.4324999999999</v>
      </c>
      <c r="O75" s="200">
        <f t="shared" si="16"/>
        <v>22.768268518518518</v>
      </c>
      <c r="AMF75" s="32"/>
      <c r="AMG75" s="32"/>
      <c r="AMH75" s="32"/>
      <c r="AMI75" s="32"/>
      <c r="AMJ75" s="32"/>
    </row>
    <row r="76" spans="1:1024" s="38" customFormat="1" ht="50.25" customHeight="1" outlineLevel="1" x14ac:dyDescent="0.2">
      <c r="A76" s="39" t="s">
        <v>113</v>
      </c>
      <c r="B76" s="23" t="s">
        <v>114</v>
      </c>
      <c r="C76" s="138">
        <v>5280.7941500000006</v>
      </c>
      <c r="D76" s="147">
        <v>0</v>
      </c>
      <c r="E76" s="143">
        <v>8360.1811399999988</v>
      </c>
      <c r="F76" s="159">
        <f t="shared" si="9"/>
        <v>1.3396548876593554E-4</v>
      </c>
      <c r="G76" s="159" t="str">
        <f t="shared" si="10"/>
        <v>-</v>
      </c>
      <c r="H76" s="138">
        <v>0</v>
      </c>
      <c r="I76" s="158">
        <f t="shared" si="11"/>
        <v>0</v>
      </c>
      <c r="J76" s="158" t="str">
        <f t="shared" si="12"/>
        <v>-</v>
      </c>
      <c r="K76" s="138">
        <v>6412.8056399999996</v>
      </c>
      <c r="L76" s="158">
        <f t="shared" si="13"/>
        <v>2.0398118304446833E-4</v>
      </c>
      <c r="M76" s="198" t="str">
        <f t="shared" si="14"/>
        <v>-</v>
      </c>
      <c r="N76" s="199">
        <f t="shared" si="15"/>
        <v>1132.011489999999</v>
      </c>
      <c r="O76" s="200">
        <f t="shared" si="16"/>
        <v>1.2143638736609339</v>
      </c>
      <c r="AMF76" s="32"/>
      <c r="AMG76" s="32"/>
      <c r="AMH76" s="32"/>
      <c r="AMI76" s="32"/>
      <c r="AMJ76" s="32"/>
    </row>
    <row r="77" spans="1:1024" s="38" customFormat="1" ht="127.5" customHeight="1" outlineLevel="1" x14ac:dyDescent="0.25">
      <c r="A77" s="51" t="s">
        <v>115</v>
      </c>
      <c r="B77" s="23" t="s">
        <v>116</v>
      </c>
      <c r="C77" s="138">
        <v>31955.216929999999</v>
      </c>
      <c r="D77" s="147">
        <v>0</v>
      </c>
      <c r="E77" s="143">
        <v>73953.420819999999</v>
      </c>
      <c r="F77" s="159">
        <f t="shared" si="9"/>
        <v>1.185046830942734E-3</v>
      </c>
      <c r="G77" s="159" t="str">
        <f t="shared" si="10"/>
        <v>-</v>
      </c>
      <c r="H77" s="138">
        <v>0</v>
      </c>
      <c r="I77" s="158">
        <f t="shared" si="11"/>
        <v>0</v>
      </c>
      <c r="J77" s="158" t="str">
        <f t="shared" si="12"/>
        <v>-</v>
      </c>
      <c r="K77" s="138">
        <v>10992.16682</v>
      </c>
      <c r="L77" s="198">
        <f t="shared" si="13"/>
        <v>3.4964340384495917E-4</v>
      </c>
      <c r="M77" s="198" t="str">
        <f t="shared" si="14"/>
        <v>-</v>
      </c>
      <c r="N77" s="199">
        <f t="shared" si="15"/>
        <v>-20963.050109999996</v>
      </c>
      <c r="O77" s="200">
        <f t="shared" si="16"/>
        <v>0.34398661239193162</v>
      </c>
      <c r="AMF77" s="32"/>
      <c r="AMG77" s="32"/>
      <c r="AMH77" s="32"/>
      <c r="AMI77" s="32"/>
      <c r="AMJ77" s="32"/>
    </row>
    <row r="78" spans="1:1024" s="38" customFormat="1" ht="63" outlineLevel="1" x14ac:dyDescent="0.2">
      <c r="A78" s="40" t="s">
        <v>117</v>
      </c>
      <c r="B78" s="23" t="s">
        <v>118</v>
      </c>
      <c r="C78" s="137">
        <v>-28837.388600000002</v>
      </c>
      <c r="D78" s="147">
        <v>0</v>
      </c>
      <c r="E78" s="143">
        <v>-92999.480230000001</v>
      </c>
      <c r="F78" s="159">
        <f t="shared" si="9"/>
        <v>-1.4902453206881007E-3</v>
      </c>
      <c r="G78" s="159" t="str">
        <f t="shared" si="10"/>
        <v>-</v>
      </c>
      <c r="H78" s="138">
        <v>0</v>
      </c>
      <c r="I78" s="158">
        <f t="shared" si="11"/>
        <v>0</v>
      </c>
      <c r="J78" s="158" t="str">
        <f t="shared" si="12"/>
        <v>-</v>
      </c>
      <c r="K78" s="137">
        <v>-23051.683280000001</v>
      </c>
      <c r="L78" s="198">
        <f t="shared" si="13"/>
        <v>-7.3323750797798864E-4</v>
      </c>
      <c r="M78" s="198" t="str">
        <f t="shared" si="14"/>
        <v>-</v>
      </c>
      <c r="N78" s="199">
        <f t="shared" si="15"/>
        <v>5785.7053200000009</v>
      </c>
      <c r="O78" s="200">
        <f t="shared" si="16"/>
        <v>0.79936791780098981</v>
      </c>
      <c r="AMF78" s="32"/>
      <c r="AMG78" s="32"/>
      <c r="AMH78" s="32"/>
      <c r="AMI78" s="32"/>
      <c r="AMJ78" s="32"/>
    </row>
    <row r="79" spans="1:1024" s="38" customFormat="1" ht="24.75" customHeight="1" x14ac:dyDescent="0.2">
      <c r="A79" s="52" t="s">
        <v>119</v>
      </c>
      <c r="B79" s="53"/>
      <c r="C79" s="139">
        <v>30190482.732159995</v>
      </c>
      <c r="D79" s="155">
        <f>D62+D9</f>
        <v>60511838.60729</v>
      </c>
      <c r="E79" s="155">
        <f>E62+E9</f>
        <v>62405483.807899997</v>
      </c>
      <c r="F79" s="155"/>
      <c r="G79" s="165"/>
      <c r="H79" s="139">
        <f>H62+H9</f>
        <v>62192803.799999997</v>
      </c>
      <c r="I79" s="190">
        <f t="shared" si="11"/>
        <v>1</v>
      </c>
      <c r="J79" s="190">
        <f t="shared" si="12"/>
        <v>1.0277791128380536</v>
      </c>
      <c r="K79" s="139">
        <f>K62+K9</f>
        <v>31438221.625580013</v>
      </c>
      <c r="L79" s="190">
        <f t="shared" si="13"/>
        <v>1</v>
      </c>
      <c r="M79" s="190">
        <f t="shared" si="14"/>
        <v>0.50549612985256687</v>
      </c>
      <c r="N79" s="209">
        <f t="shared" si="15"/>
        <v>1247738.8934200183</v>
      </c>
      <c r="O79" s="210">
        <f t="shared" si="16"/>
        <v>1.0413288818363571</v>
      </c>
      <c r="AMF79" s="32"/>
      <c r="AMG79" s="32"/>
      <c r="AMH79" s="32"/>
      <c r="AMI79" s="32"/>
      <c r="AMJ79" s="32"/>
    </row>
    <row r="80" spans="1:1024" x14ac:dyDescent="0.25">
      <c r="A80" s="54"/>
      <c r="B80" s="5"/>
      <c r="C80" s="94"/>
      <c r="D80" s="83"/>
      <c r="E80" s="117"/>
      <c r="F80" s="273"/>
      <c r="G80" s="273"/>
      <c r="H80" s="83"/>
      <c r="I80" s="274"/>
      <c r="J80" s="274"/>
      <c r="K80" s="122"/>
      <c r="L80" s="275"/>
      <c r="O80" s="261"/>
    </row>
    <row r="81" spans="1:1024" ht="55.5" customHeight="1" x14ac:dyDescent="0.25">
      <c r="A81" s="4" t="s">
        <v>4</v>
      </c>
      <c r="B81" s="304" t="s">
        <v>5</v>
      </c>
      <c r="C81" s="304" t="s">
        <v>492</v>
      </c>
      <c r="D81" s="257" t="s">
        <v>343</v>
      </c>
      <c r="E81" s="311" t="s">
        <v>340</v>
      </c>
      <c r="F81" s="312"/>
      <c r="G81" s="313"/>
      <c r="H81" s="305" t="s">
        <v>497</v>
      </c>
      <c r="I81" s="305"/>
      <c r="J81" s="305"/>
      <c r="K81" s="304" t="s">
        <v>491</v>
      </c>
      <c r="L81" s="304"/>
      <c r="M81" s="304"/>
      <c r="N81" s="306" t="s">
        <v>344</v>
      </c>
      <c r="O81" s="307" t="s">
        <v>493</v>
      </c>
    </row>
    <row r="82" spans="1:1024" ht="66.599999999999994" customHeight="1" x14ac:dyDescent="0.25">
      <c r="A82" s="21"/>
      <c r="B82" s="304"/>
      <c r="C82" s="304"/>
      <c r="D82" s="256" t="s">
        <v>7</v>
      </c>
      <c r="E82" s="255" t="s">
        <v>7</v>
      </c>
      <c r="F82" s="256" t="s">
        <v>8</v>
      </c>
      <c r="G82" s="256" t="s">
        <v>9</v>
      </c>
      <c r="H82" s="256" t="s">
        <v>7</v>
      </c>
      <c r="I82" s="256" t="s">
        <v>8</v>
      </c>
      <c r="J82" s="256" t="s">
        <v>342</v>
      </c>
      <c r="K82" s="256" t="s">
        <v>7</v>
      </c>
      <c r="L82" s="256" t="s">
        <v>8</v>
      </c>
      <c r="M82" s="256" t="s">
        <v>9</v>
      </c>
      <c r="N82" s="306"/>
      <c r="O82" s="307"/>
    </row>
    <row r="83" spans="1:1024" ht="37.9" customHeight="1" x14ac:dyDescent="0.25">
      <c r="A83" s="25" t="s">
        <v>120</v>
      </c>
      <c r="B83" s="7"/>
      <c r="C83" s="95"/>
      <c r="D83" s="8"/>
      <c r="E83" s="26"/>
      <c r="F83" s="29"/>
      <c r="G83" s="29"/>
      <c r="H83" s="8"/>
      <c r="I83" s="9"/>
      <c r="J83" s="9"/>
      <c r="K83" s="30"/>
      <c r="L83" s="31"/>
      <c r="M83" s="9"/>
      <c r="N83" s="56"/>
      <c r="O83" s="57"/>
    </row>
    <row r="84" spans="1:1024" s="60" customFormat="1" ht="33" customHeight="1" x14ac:dyDescent="0.25">
      <c r="A84" s="58" t="s">
        <v>121</v>
      </c>
      <c r="B84" s="59" t="s">
        <v>122</v>
      </c>
      <c r="C84" s="284">
        <v>1129920.88634</v>
      </c>
      <c r="D84" s="10" t="s">
        <v>345</v>
      </c>
      <c r="E84" s="10" t="s">
        <v>357</v>
      </c>
      <c r="F84" s="11">
        <f>E84/E162</f>
        <v>4.4730613983877107E-2</v>
      </c>
      <c r="G84" s="11">
        <f t="shared" ref="G84:G90" si="17">E84/D84</f>
        <v>0.97765492475808113</v>
      </c>
      <c r="H84" s="290">
        <v>4238470.7819800004</v>
      </c>
      <c r="I84" s="11">
        <f>H84/$D$162</f>
        <v>6.634672753276169E-2</v>
      </c>
      <c r="J84" s="11">
        <f>H84/D84</f>
        <v>1.4666571975404836</v>
      </c>
      <c r="K84" s="290">
        <v>1284489.2542900001</v>
      </c>
      <c r="L84" s="11">
        <f>K84/K162</f>
        <v>4.0925269538692799E-2</v>
      </c>
      <c r="M84" s="291">
        <f>IFERROR(K84/H84,"")</f>
        <v>0.30305488001735176</v>
      </c>
      <c r="N84" s="292">
        <f>K84-C84</f>
        <v>154568.3679500001</v>
      </c>
      <c r="O84" s="11">
        <f>K84/C84</f>
        <v>1.1367957436831462</v>
      </c>
      <c r="AMF84" s="32"/>
      <c r="AMG84" s="32"/>
      <c r="AMH84" s="32"/>
      <c r="AMI84" s="32"/>
      <c r="AMJ84" s="32"/>
    </row>
    <row r="85" spans="1:1024" ht="63" x14ac:dyDescent="0.25">
      <c r="A85" s="61" t="s">
        <v>123</v>
      </c>
      <c r="B85" s="62" t="s">
        <v>124</v>
      </c>
      <c r="C85" s="285">
        <v>87144.090580000004</v>
      </c>
      <c r="D85" s="12" t="s">
        <v>346</v>
      </c>
      <c r="E85" s="12" t="s">
        <v>358</v>
      </c>
      <c r="F85" s="14">
        <f>E85/E162</f>
        <v>3.7893876775441072E-3</v>
      </c>
      <c r="G85" s="14">
        <f t="shared" si="17"/>
        <v>0.99369073517445239</v>
      </c>
      <c r="H85" s="282">
        <v>256845.48293999999</v>
      </c>
      <c r="I85" s="13">
        <f t="shared" ref="I85:I99" si="18">H85/$D$162</f>
        <v>4.0205201713529653E-3</v>
      </c>
      <c r="J85" s="14">
        <f t="shared" ref="J85:J90" si="19">H85/D85</f>
        <v>1.0663329414451068</v>
      </c>
      <c r="K85" s="282">
        <v>118931.98770999999</v>
      </c>
      <c r="L85" s="13">
        <f>K85/K162</f>
        <v>3.7893066349509136E-3</v>
      </c>
      <c r="M85" s="293">
        <f t="shared" ref="M85:M90" si="20">IFERROR(K85/H85,"")</f>
        <v>0.4630487807246465</v>
      </c>
      <c r="N85" s="294">
        <f t="shared" ref="N85:N99" si="21">K85-C85</f>
        <v>31787.897129999983</v>
      </c>
      <c r="O85" s="13">
        <f t="shared" ref="O85:O90" si="22">K85/C85</f>
        <v>1.3647739843107096</v>
      </c>
    </row>
    <row r="86" spans="1:1024" ht="98.25" customHeight="1" x14ac:dyDescent="0.25">
      <c r="A86" s="61" t="s">
        <v>125</v>
      </c>
      <c r="B86" s="62" t="s">
        <v>126</v>
      </c>
      <c r="C86" s="285">
        <v>62165.092819999998</v>
      </c>
      <c r="D86" s="12" t="s">
        <v>347</v>
      </c>
      <c r="E86" s="12" t="s">
        <v>359</v>
      </c>
      <c r="F86" s="14">
        <f>E86/E162</f>
        <v>2.6995561571966963E-3</v>
      </c>
      <c r="G86" s="14">
        <f t="shared" si="17"/>
        <v>0.9940964564163286</v>
      </c>
      <c r="H86" s="282">
        <v>205982.76016000001</v>
      </c>
      <c r="I86" s="13">
        <f t="shared" si="18"/>
        <v>3.2243426385960643E-3</v>
      </c>
      <c r="J86" s="14">
        <f t="shared" si="19"/>
        <v>1.2008969011351758</v>
      </c>
      <c r="K86" s="282">
        <v>102657.51306</v>
      </c>
      <c r="L86" s="13">
        <f>K86/K162</f>
        <v>3.270783603771471E-3</v>
      </c>
      <c r="M86" s="293">
        <f t="shared" si="20"/>
        <v>0.49837915066415911</v>
      </c>
      <c r="N86" s="294">
        <f t="shared" si="21"/>
        <v>40492.420239999999</v>
      </c>
      <c r="O86" s="13">
        <f t="shared" si="22"/>
        <v>1.6513690948270026</v>
      </c>
    </row>
    <row r="87" spans="1:1024" ht="118.5" customHeight="1" x14ac:dyDescent="0.25">
      <c r="A87" s="61" t="s">
        <v>127</v>
      </c>
      <c r="B87" s="62" t="s">
        <v>128</v>
      </c>
      <c r="C87" s="285">
        <v>21360.891909999998</v>
      </c>
      <c r="D87" s="12" t="s">
        <v>348</v>
      </c>
      <c r="E87" s="12" t="s">
        <v>360</v>
      </c>
      <c r="F87" s="14">
        <f>E87/E162</f>
        <v>1.177625298236309E-3</v>
      </c>
      <c r="G87" s="14">
        <f t="shared" si="17"/>
        <v>0.99574164460068393</v>
      </c>
      <c r="H87" s="282">
        <v>71097.981610000003</v>
      </c>
      <c r="I87" s="13">
        <f t="shared" si="18"/>
        <v>1.1129293220712897E-3</v>
      </c>
      <c r="J87" s="14">
        <f t="shared" si="19"/>
        <v>0.95177766070238101</v>
      </c>
      <c r="K87" s="282">
        <v>37028.524619999997</v>
      </c>
      <c r="L87" s="13">
        <f>K87/K162</f>
        <v>1.179770360579045E-3</v>
      </c>
      <c r="M87" s="293">
        <f t="shared" si="20"/>
        <v>0.52080978645942178</v>
      </c>
      <c r="N87" s="294">
        <f t="shared" si="21"/>
        <v>15667.632709999998</v>
      </c>
      <c r="O87" s="13">
        <f t="shared" si="22"/>
        <v>1.7334727770737546</v>
      </c>
    </row>
    <row r="88" spans="1:1024" x14ac:dyDescent="0.25">
      <c r="A88" s="61" t="s">
        <v>129</v>
      </c>
      <c r="B88" s="62" t="s">
        <v>130</v>
      </c>
      <c r="C88" s="285">
        <v>138104.48077000002</v>
      </c>
      <c r="D88" s="12" t="s">
        <v>349</v>
      </c>
      <c r="E88" s="12" t="s">
        <v>361</v>
      </c>
      <c r="F88" s="14">
        <f>E88/E162</f>
        <v>4.7311795067065633E-3</v>
      </c>
      <c r="G88" s="14">
        <f t="shared" si="17"/>
        <v>0.99294980699855762</v>
      </c>
      <c r="H88" s="282">
        <v>333274.53700000001</v>
      </c>
      <c r="I88" s="13">
        <f t="shared" si="18"/>
        <v>5.2168992160934137E-3</v>
      </c>
      <c r="J88" s="14">
        <f t="shared" si="19"/>
        <v>1.1073851486079542</v>
      </c>
      <c r="K88" s="282">
        <v>174492.91853</v>
      </c>
      <c r="L88" s="13">
        <f>K88/K162</f>
        <v>5.5595402605222149E-3</v>
      </c>
      <c r="M88" s="293">
        <f t="shared" si="20"/>
        <v>0.52357110777412919</v>
      </c>
      <c r="N88" s="294">
        <f t="shared" si="21"/>
        <v>36388.437759999972</v>
      </c>
      <c r="O88" s="13">
        <f t="shared" si="22"/>
        <v>1.263484845365745</v>
      </c>
    </row>
    <row r="89" spans="1:1024" ht="60.75" customHeight="1" x14ac:dyDescent="0.25">
      <c r="A89" s="61" t="s">
        <v>131</v>
      </c>
      <c r="B89" s="62" t="s">
        <v>132</v>
      </c>
      <c r="C89" s="285">
        <v>66083.731549999997</v>
      </c>
      <c r="D89" s="12" t="s">
        <v>350</v>
      </c>
      <c r="E89" s="12" t="s">
        <v>362</v>
      </c>
      <c r="F89" s="14">
        <f>E89/E162</f>
        <v>2.8143278438592734E-3</v>
      </c>
      <c r="G89" s="14">
        <f t="shared" si="17"/>
        <v>0.98585665877289785</v>
      </c>
      <c r="H89" s="282">
        <v>206421.394</v>
      </c>
      <c r="I89" s="13">
        <f t="shared" si="18"/>
        <v>3.2312087753151981E-3</v>
      </c>
      <c r="J89" s="14">
        <f t="shared" si="19"/>
        <v>1.1448075491789187</v>
      </c>
      <c r="K89" s="282">
        <v>90800.675049999991</v>
      </c>
      <c r="L89" s="13">
        <f>K89/K162</f>
        <v>2.8930114349384303E-3</v>
      </c>
      <c r="M89" s="293">
        <f t="shared" si="20"/>
        <v>0.43988015626907351</v>
      </c>
      <c r="N89" s="294">
        <f t="shared" si="21"/>
        <v>24716.943499999994</v>
      </c>
      <c r="O89" s="13">
        <f t="shared" si="22"/>
        <v>1.3740246339040156</v>
      </c>
    </row>
    <row r="90" spans="1:1024" ht="31.5" x14ac:dyDescent="0.25">
      <c r="A90" s="61" t="s">
        <v>133</v>
      </c>
      <c r="B90" s="62" t="s">
        <v>134</v>
      </c>
      <c r="C90" s="285">
        <v>143640.30987999999</v>
      </c>
      <c r="D90" s="12" t="s">
        <v>351</v>
      </c>
      <c r="E90" s="12" t="s">
        <v>363</v>
      </c>
      <c r="F90" s="14">
        <f>E90/E162</f>
        <v>2.8014135949234226E-3</v>
      </c>
      <c r="G90" s="14">
        <f t="shared" si="17"/>
        <v>0.98151298633942385</v>
      </c>
      <c r="H90" s="282">
        <v>68672.800000000003</v>
      </c>
      <c r="I90" s="13">
        <f t="shared" si="18"/>
        <v>1.0749668417870753E-3</v>
      </c>
      <c r="J90" s="14">
        <f t="shared" si="19"/>
        <v>0.38092744590435101</v>
      </c>
      <c r="K90" s="282">
        <v>31372.49697</v>
      </c>
      <c r="L90" s="13">
        <f>K90/K162</f>
        <v>9.9956297050438373E-4</v>
      </c>
      <c r="M90" s="293">
        <f t="shared" si="20"/>
        <v>0.45684021868920444</v>
      </c>
      <c r="N90" s="294">
        <f t="shared" si="21"/>
        <v>-112267.81290999998</v>
      </c>
      <c r="O90" s="13">
        <f t="shared" si="22"/>
        <v>0.2184101175791755</v>
      </c>
    </row>
    <row r="91" spans="1:1024" ht="31.5" x14ac:dyDescent="0.25">
      <c r="A91" s="61" t="s">
        <v>337</v>
      </c>
      <c r="B91" s="63" t="s">
        <v>338</v>
      </c>
      <c r="C91" s="285">
        <v>450</v>
      </c>
      <c r="D91" s="12" t="s">
        <v>352</v>
      </c>
      <c r="E91" s="12" t="s">
        <v>352</v>
      </c>
      <c r="F91" s="14"/>
      <c r="G91" s="14"/>
      <c r="H91" s="282">
        <v>4450</v>
      </c>
      <c r="I91" s="13"/>
      <c r="J91" s="14"/>
      <c r="K91" s="282">
        <v>510</v>
      </c>
      <c r="L91" s="13"/>
      <c r="M91" s="293"/>
      <c r="N91" s="294"/>
      <c r="O91" s="13"/>
    </row>
    <row r="92" spans="1:1024" ht="22.5" customHeight="1" x14ac:dyDescent="0.25">
      <c r="A92" s="43" t="s">
        <v>135</v>
      </c>
      <c r="B92" s="62" t="s">
        <v>136</v>
      </c>
      <c r="C92" s="282">
        <v>2249.9</v>
      </c>
      <c r="D92" s="12" t="s">
        <v>353</v>
      </c>
      <c r="E92" s="12" t="s">
        <v>364</v>
      </c>
      <c r="F92" s="14">
        <f>E92/E162</f>
        <v>4.7494735052910625E-5</v>
      </c>
      <c r="G92" s="14" t="s">
        <v>326</v>
      </c>
      <c r="H92" s="282">
        <v>3000</v>
      </c>
      <c r="I92" s="13">
        <f t="shared" si="18"/>
        <v>4.6960376238645081E-5</v>
      </c>
      <c r="J92" s="14" t="s">
        <v>326</v>
      </c>
      <c r="K92" s="282">
        <v>750</v>
      </c>
      <c r="L92" s="13">
        <f>K92/K162</f>
        <v>2.3895841908763687E-5</v>
      </c>
      <c r="M92" s="293">
        <v>0</v>
      </c>
      <c r="N92" s="294">
        <f t="shared" si="21"/>
        <v>-1499.9</v>
      </c>
      <c r="O92" s="13">
        <v>0</v>
      </c>
    </row>
    <row r="93" spans="1:1024" ht="22.5" customHeight="1" x14ac:dyDescent="0.25">
      <c r="A93" s="61" t="s">
        <v>137</v>
      </c>
      <c r="B93" s="62" t="s">
        <v>138</v>
      </c>
      <c r="C93" s="282">
        <v>0</v>
      </c>
      <c r="D93" s="12" t="s">
        <v>354</v>
      </c>
      <c r="E93" s="12" t="s">
        <v>365</v>
      </c>
      <c r="F93" s="14">
        <f>E93/E162</f>
        <v>0</v>
      </c>
      <c r="G93" s="14" t="s">
        <v>326</v>
      </c>
      <c r="H93" s="282">
        <v>47854.732609999999</v>
      </c>
      <c r="I93" s="13">
        <f t="shared" si="18"/>
        <v>7.4909208272178594E-4</v>
      </c>
      <c r="J93" s="14" t="s">
        <v>326</v>
      </c>
      <c r="K93" s="282">
        <v>0</v>
      </c>
      <c r="L93" s="13">
        <f>K93/K162</f>
        <v>0</v>
      </c>
      <c r="M93" s="293">
        <f>IFERROR(K93/H93,"")</f>
        <v>0</v>
      </c>
      <c r="N93" s="294">
        <f t="shared" si="21"/>
        <v>0</v>
      </c>
      <c r="O93" s="13">
        <v>0</v>
      </c>
    </row>
    <row r="94" spans="1:1024" ht="45" customHeight="1" x14ac:dyDescent="0.25">
      <c r="A94" s="43" t="s">
        <v>139</v>
      </c>
      <c r="B94" s="63" t="s">
        <v>140</v>
      </c>
      <c r="C94" s="285">
        <v>1200</v>
      </c>
      <c r="D94" s="12" t="s">
        <v>355</v>
      </c>
      <c r="E94" s="12" t="s">
        <v>355</v>
      </c>
      <c r="F94" s="14">
        <f>E94/E162</f>
        <v>4.5913107654735426E-5</v>
      </c>
      <c r="G94" s="14">
        <f t="shared" ref="G94:G99" si="23">E94/D94</f>
        <v>1</v>
      </c>
      <c r="H94" s="282">
        <v>4900</v>
      </c>
      <c r="I94" s="13">
        <f t="shared" si="18"/>
        <v>7.6701947856453628E-5</v>
      </c>
      <c r="J94" s="14">
        <f t="shared" ref="J94:J99" si="24">H94/D94</f>
        <v>1.6896551724137931</v>
      </c>
      <c r="K94" s="282">
        <v>800</v>
      </c>
      <c r="L94" s="13">
        <f>K94/K162</f>
        <v>2.5488898036014598E-5</v>
      </c>
      <c r="M94" s="293">
        <v>0</v>
      </c>
      <c r="N94" s="294">
        <f t="shared" si="21"/>
        <v>-400</v>
      </c>
      <c r="O94" s="13">
        <v>0</v>
      </c>
    </row>
    <row r="95" spans="1:1024" ht="35.25" customHeight="1" x14ac:dyDescent="0.25">
      <c r="A95" s="61" t="s">
        <v>141</v>
      </c>
      <c r="B95" s="62" t="s">
        <v>142</v>
      </c>
      <c r="C95" s="285">
        <v>607522.38883000007</v>
      </c>
      <c r="D95" s="12" t="s">
        <v>356</v>
      </c>
      <c r="E95" s="12" t="s">
        <v>366</v>
      </c>
      <c r="F95" s="14">
        <f>E95/E162</f>
        <v>2.6553282189139504E-2</v>
      </c>
      <c r="G95" s="14">
        <f t="shared" si="23"/>
        <v>0.97622878166408877</v>
      </c>
      <c r="H95" s="282">
        <v>3035971.0936599998</v>
      </c>
      <c r="I95" s="13">
        <f t="shared" si="18"/>
        <v>4.7523448269308127E-2</v>
      </c>
      <c r="J95" s="14">
        <f t="shared" si="24"/>
        <v>1.7671349659619555</v>
      </c>
      <c r="K95" s="282">
        <v>727145.13835000002</v>
      </c>
      <c r="L95" s="13">
        <f>K95/K162</f>
        <v>2.3167660360983597E-2</v>
      </c>
      <c r="M95" s="293">
        <f t="shared" ref="M95:M127" si="25">IFERROR(K95/H95,"")</f>
        <v>0.23950990174725079</v>
      </c>
      <c r="N95" s="294">
        <f t="shared" si="21"/>
        <v>119622.74951999995</v>
      </c>
      <c r="O95" s="13">
        <f>K95/C95</f>
        <v>1.1969026190958592</v>
      </c>
    </row>
    <row r="96" spans="1:1024" s="60" customFormat="1" x14ac:dyDescent="0.25">
      <c r="A96" s="58" t="s">
        <v>143</v>
      </c>
      <c r="B96" s="59" t="s">
        <v>144</v>
      </c>
      <c r="C96" s="284">
        <v>161557.46296</v>
      </c>
      <c r="D96" s="283" t="s">
        <v>367</v>
      </c>
      <c r="E96" s="283" t="s">
        <v>368</v>
      </c>
      <c r="F96" s="11">
        <f>E96/E162</f>
        <v>6.1386964846019592E-3</v>
      </c>
      <c r="G96" s="11">
        <f t="shared" si="23"/>
        <v>0.99325054051007755</v>
      </c>
      <c r="H96" s="290">
        <v>64422.175999999999</v>
      </c>
      <c r="I96" s="11">
        <f t="shared" si="18"/>
        <v>1.0084298743574039E-3</v>
      </c>
      <c r="J96" s="11">
        <f t="shared" si="24"/>
        <v>0.16502765567202565</v>
      </c>
      <c r="K96" s="290">
        <v>43258.726409999996</v>
      </c>
      <c r="L96" s="11">
        <f>K96/K162</f>
        <v>1.3782715832904272E-3</v>
      </c>
      <c r="M96" s="291">
        <f t="shared" si="25"/>
        <v>0.67148812871518027</v>
      </c>
      <c r="N96" s="292">
        <f t="shared" si="21"/>
        <v>-118298.73655</v>
      </c>
      <c r="O96" s="11">
        <f>K96/C96</f>
        <v>0.26776061976604831</v>
      </c>
      <c r="AMF96" s="32"/>
      <c r="AMG96" s="32"/>
      <c r="AMH96" s="32"/>
      <c r="AMI96" s="32"/>
      <c r="AMJ96" s="32"/>
    </row>
    <row r="97" spans="1:1024" ht="39" customHeight="1" x14ac:dyDescent="0.25">
      <c r="A97" s="61" t="s">
        <v>145</v>
      </c>
      <c r="B97" s="62" t="s">
        <v>146</v>
      </c>
      <c r="C97" s="285">
        <v>161557.46296</v>
      </c>
      <c r="D97" s="12" t="s">
        <v>367</v>
      </c>
      <c r="E97" s="12" t="s">
        <v>368</v>
      </c>
      <c r="F97" s="14">
        <f>E97/E162</f>
        <v>6.1386964846019592E-3</v>
      </c>
      <c r="G97" s="14">
        <f t="shared" si="23"/>
        <v>0.99325054051007755</v>
      </c>
      <c r="H97" s="282">
        <v>64422.175999999999</v>
      </c>
      <c r="I97" s="13">
        <f t="shared" si="18"/>
        <v>1.0084298743574039E-3</v>
      </c>
      <c r="J97" s="14">
        <f t="shared" si="24"/>
        <v>0.16502765567202565</v>
      </c>
      <c r="K97" s="282">
        <v>43258.726409999996</v>
      </c>
      <c r="L97" s="13">
        <f>K97/K162</f>
        <v>1.3782715832904272E-3</v>
      </c>
      <c r="M97" s="293">
        <f t="shared" si="25"/>
        <v>0.67148812871518027</v>
      </c>
      <c r="N97" s="294">
        <f t="shared" si="21"/>
        <v>-118298.73655</v>
      </c>
      <c r="O97" s="13">
        <f>K97/C97</f>
        <v>0.26776061976604831</v>
      </c>
    </row>
    <row r="98" spans="1:1024" s="60" customFormat="1" ht="54.75" customHeight="1" x14ac:dyDescent="0.25">
      <c r="A98" s="58" t="s">
        <v>147</v>
      </c>
      <c r="B98" s="59" t="s">
        <v>148</v>
      </c>
      <c r="C98" s="283">
        <v>211073.13472999999</v>
      </c>
      <c r="D98" s="283" t="s">
        <v>369</v>
      </c>
      <c r="E98" s="283" t="s">
        <v>370</v>
      </c>
      <c r="F98" s="286">
        <f>E98/E162</f>
        <v>7.5930654140430988E-3</v>
      </c>
      <c r="G98" s="286">
        <f t="shared" si="23"/>
        <v>0.9932329164067607</v>
      </c>
      <c r="H98" s="295">
        <v>514409.68437000003</v>
      </c>
      <c r="I98" s="11">
        <f t="shared" si="18"/>
        <v>8.0522907729392891E-3</v>
      </c>
      <c r="J98" s="11">
        <f t="shared" si="24"/>
        <v>1.0653241936906825</v>
      </c>
      <c r="K98" s="295">
        <v>207935.57912000001</v>
      </c>
      <c r="L98" s="11">
        <f>K98/K162</f>
        <v>6.6250609678116575E-3</v>
      </c>
      <c r="M98" s="291">
        <f t="shared" si="25"/>
        <v>0.40422174278203898</v>
      </c>
      <c r="N98" s="292">
        <f t="shared" si="21"/>
        <v>-3137.5556099999812</v>
      </c>
      <c r="O98" s="11">
        <f>K98/C98</f>
        <v>0.98513522048169</v>
      </c>
      <c r="AMF98" s="32"/>
      <c r="AMG98" s="32"/>
      <c r="AMH98" s="32"/>
      <c r="AMI98" s="32"/>
      <c r="AMJ98" s="32"/>
    </row>
    <row r="99" spans="1:1024" ht="31.5" x14ac:dyDescent="0.25">
      <c r="A99" s="61" t="s">
        <v>149</v>
      </c>
      <c r="B99" s="62" t="s">
        <v>150</v>
      </c>
      <c r="C99" s="285">
        <v>211073.13472999999</v>
      </c>
      <c r="D99" s="12" t="s">
        <v>371</v>
      </c>
      <c r="E99" s="12" t="s">
        <v>372</v>
      </c>
      <c r="F99" s="14">
        <f>E99/E162</f>
        <v>7.5834933227023902E-3</v>
      </c>
      <c r="G99" s="14">
        <f t="shared" si="23"/>
        <v>0.99324379246735317</v>
      </c>
      <c r="H99" s="282">
        <v>514009.68437000003</v>
      </c>
      <c r="I99" s="13">
        <f t="shared" si="18"/>
        <v>8.0460293894408022E-3</v>
      </c>
      <c r="J99" s="14">
        <f t="shared" si="24"/>
        <v>1.0658511145399261</v>
      </c>
      <c r="K99" s="282">
        <v>207935.57912000001</v>
      </c>
      <c r="L99" s="13">
        <f>K99/K162</f>
        <v>6.6250609678116575E-3</v>
      </c>
      <c r="M99" s="293">
        <f t="shared" si="25"/>
        <v>0.40453630630492471</v>
      </c>
      <c r="N99" s="294">
        <f t="shared" si="21"/>
        <v>-3137.5556099999812</v>
      </c>
      <c r="O99" s="13">
        <f>K99/C99</f>
        <v>0.98513522048169</v>
      </c>
    </row>
    <row r="100" spans="1:1024" x14ac:dyDescent="0.25">
      <c r="A100" s="96" t="s">
        <v>151</v>
      </c>
      <c r="B100" s="97" t="s">
        <v>152</v>
      </c>
      <c r="C100" s="282">
        <v>0</v>
      </c>
      <c r="D100" s="12" t="s">
        <v>373</v>
      </c>
      <c r="E100" s="12" t="s">
        <v>374</v>
      </c>
      <c r="F100" s="14"/>
      <c r="G100" s="14"/>
      <c r="H100" s="282">
        <v>400</v>
      </c>
      <c r="I100" s="13"/>
      <c r="J100" s="14"/>
      <c r="K100" s="282">
        <v>0</v>
      </c>
      <c r="L100" s="13"/>
      <c r="M100" s="293"/>
      <c r="N100" s="294"/>
      <c r="O100" s="13"/>
    </row>
    <row r="101" spans="1:1024" s="60" customFormat="1" x14ac:dyDescent="0.25">
      <c r="A101" s="58" t="s">
        <v>153</v>
      </c>
      <c r="B101" s="59" t="s">
        <v>154</v>
      </c>
      <c r="C101" s="10">
        <v>5483383.0091499994</v>
      </c>
      <c r="D101" s="10" t="s">
        <v>375</v>
      </c>
      <c r="E101" s="10" t="s">
        <v>376</v>
      </c>
      <c r="F101" s="11">
        <f>E101/E162</f>
        <v>0.18384441232057344</v>
      </c>
      <c r="G101" s="11">
        <f t="shared" ref="G101:G134" si="26">E101/D101</f>
        <v>0.96485218428961839</v>
      </c>
      <c r="H101" s="10">
        <v>12616284.664760001</v>
      </c>
      <c r="I101" s="11">
        <f t="shared" ref="I101:I147" si="27">H101/$D$162</f>
        <v>0.19748849153032597</v>
      </c>
      <c r="J101" s="11">
        <f t="shared" ref="J101:J134" si="28">H101/D101</f>
        <v>1.0482877736242722</v>
      </c>
      <c r="K101" s="10">
        <v>5610772.6902000001</v>
      </c>
      <c r="L101" s="11">
        <f>K101/K162</f>
        <v>0.17876551625470391</v>
      </c>
      <c r="M101" s="291">
        <f t="shared" si="25"/>
        <v>0.44472464273670809</v>
      </c>
      <c r="N101" s="292">
        <f t="shared" ref="N101:N134" si="29">K101-C101</f>
        <v>127389.68105000071</v>
      </c>
      <c r="O101" s="11">
        <f t="shared" ref="O101:O106" si="30">K101/C101</f>
        <v>1.0232319502098299</v>
      </c>
      <c r="AMF101" s="32"/>
      <c r="AMG101" s="32"/>
      <c r="AMH101" s="32"/>
      <c r="AMI101" s="32"/>
      <c r="AMJ101" s="32"/>
    </row>
    <row r="102" spans="1:1024" x14ac:dyDescent="0.25">
      <c r="A102" s="61" t="s">
        <v>155</v>
      </c>
      <c r="B102" s="62" t="s">
        <v>156</v>
      </c>
      <c r="C102" s="12">
        <v>125074.29058</v>
      </c>
      <c r="D102" s="12" t="s">
        <v>377</v>
      </c>
      <c r="E102" s="12" t="s">
        <v>378</v>
      </c>
      <c r="F102" s="287">
        <f>E102/E162</f>
        <v>5.3761636766190687E-3</v>
      </c>
      <c r="G102" s="287">
        <f t="shared" si="26"/>
        <v>0.98476996460815502</v>
      </c>
      <c r="H102" s="12">
        <v>368038.73100000003</v>
      </c>
      <c r="I102" s="13">
        <f t="shared" si="27"/>
        <v>5.7610790927178305E-3</v>
      </c>
      <c r="J102" s="14">
        <f t="shared" si="28"/>
        <v>1.0673197057523638</v>
      </c>
      <c r="K102" s="12">
        <v>156171.97487999999</v>
      </c>
      <c r="L102" s="13">
        <f>K102/K162</f>
        <v>4.9758144297491914E-3</v>
      </c>
      <c r="M102" s="293">
        <f t="shared" si="25"/>
        <v>0.42433570634173279</v>
      </c>
      <c r="N102" s="294">
        <f t="shared" si="29"/>
        <v>31097.684299999994</v>
      </c>
      <c r="O102" s="13">
        <f t="shared" si="30"/>
        <v>1.248633705262628</v>
      </c>
    </row>
    <row r="103" spans="1:1024" ht="19.5" customHeight="1" x14ac:dyDescent="0.25">
      <c r="A103" s="61" t="s">
        <v>157</v>
      </c>
      <c r="B103" s="62" t="s">
        <v>158</v>
      </c>
      <c r="C103" s="12">
        <v>751.98749999999995</v>
      </c>
      <c r="D103" s="12" t="s">
        <v>379</v>
      </c>
      <c r="E103" s="12" t="s">
        <v>380</v>
      </c>
      <c r="F103" s="287">
        <f>E103/E162</f>
        <v>5.2591090002586254E-5</v>
      </c>
      <c r="G103" s="287">
        <f t="shared" si="26"/>
        <v>0.999879597856842</v>
      </c>
      <c r="H103" s="12">
        <v>3807.6315800000002</v>
      </c>
      <c r="I103" s="13">
        <f t="shared" si="27"/>
        <v>5.9602603858315547E-5</v>
      </c>
      <c r="J103" s="14">
        <f t="shared" si="28"/>
        <v>1.1461175064716154</v>
      </c>
      <c r="K103" s="12">
        <v>2276</v>
      </c>
      <c r="L103" s="13">
        <f>K103/K162</f>
        <v>7.2515914912461526E-5</v>
      </c>
      <c r="M103" s="293">
        <f t="shared" si="25"/>
        <v>0.59774690701562039</v>
      </c>
      <c r="N103" s="294">
        <f t="shared" si="29"/>
        <v>1524.0125</v>
      </c>
      <c r="O103" s="13">
        <f t="shared" si="30"/>
        <v>3.0266460546219189</v>
      </c>
    </row>
    <row r="104" spans="1:1024" x14ac:dyDescent="0.25">
      <c r="A104" s="61" t="s">
        <v>159</v>
      </c>
      <c r="B104" s="62" t="s">
        <v>160</v>
      </c>
      <c r="C104" s="12">
        <v>2009885.4021400001</v>
      </c>
      <c r="D104" s="12" t="s">
        <v>381</v>
      </c>
      <c r="E104" s="12" t="s">
        <v>382</v>
      </c>
      <c r="F104" s="287">
        <f>E104/E162</f>
        <v>5.202286779904064E-2</v>
      </c>
      <c r="G104" s="287">
        <f t="shared" si="26"/>
        <v>0.99776280599762446</v>
      </c>
      <c r="H104" s="12">
        <v>3857700.7176199998</v>
      </c>
      <c r="I104" s="13">
        <f t="shared" si="27"/>
        <v>6.0386359038508773E-2</v>
      </c>
      <c r="J104" s="14">
        <f t="shared" si="28"/>
        <v>1.1713865804008237</v>
      </c>
      <c r="K104" s="12">
        <v>2622790.3791100001</v>
      </c>
      <c r="L104" s="13">
        <f>K104/K162</f>
        <v>8.3565045678718572E-2</v>
      </c>
      <c r="M104" s="293">
        <f t="shared" si="25"/>
        <v>0.67988435886963383</v>
      </c>
      <c r="N104" s="294">
        <f t="shared" si="29"/>
        <v>612904.97696999996</v>
      </c>
      <c r="O104" s="13">
        <f t="shared" si="30"/>
        <v>1.3049452353439739</v>
      </c>
    </row>
    <row r="105" spans="1:1024" x14ac:dyDescent="0.25">
      <c r="A105" s="61" t="s">
        <v>161</v>
      </c>
      <c r="B105" s="62" t="s">
        <v>162</v>
      </c>
      <c r="C105" s="12">
        <v>227830.41375000001</v>
      </c>
      <c r="D105" s="12" t="s">
        <v>383</v>
      </c>
      <c r="E105" s="12" t="s">
        <v>384</v>
      </c>
      <c r="F105" s="287">
        <f>E105/E162</f>
        <v>5.8573852907907861E-3</v>
      </c>
      <c r="G105" s="287">
        <f t="shared" si="26"/>
        <v>0.99704311362399134</v>
      </c>
      <c r="H105" s="12">
        <v>108784.101</v>
      </c>
      <c r="I105" s="13">
        <f t="shared" si="27"/>
        <v>1.7028474372475888E-3</v>
      </c>
      <c r="J105" s="14">
        <f t="shared" si="28"/>
        <v>0.29316644747834614</v>
      </c>
      <c r="K105" s="12">
        <v>41612.024400000002</v>
      </c>
      <c r="L105" s="13">
        <f>K105/K162</f>
        <v>1.3258058087546895E-3</v>
      </c>
      <c r="M105" s="293">
        <f t="shared" si="25"/>
        <v>0.38251935730939213</v>
      </c>
      <c r="N105" s="294">
        <f t="shared" si="29"/>
        <v>-186218.38935000001</v>
      </c>
      <c r="O105" s="13">
        <f t="shared" si="30"/>
        <v>0.18264472997736458</v>
      </c>
    </row>
    <row r="106" spans="1:1024" x14ac:dyDescent="0.25">
      <c r="A106" s="61" t="s">
        <v>163</v>
      </c>
      <c r="B106" s="62" t="s">
        <v>164</v>
      </c>
      <c r="C106" s="12">
        <v>80274.891019999995</v>
      </c>
      <c r="D106" s="12" t="s">
        <v>385</v>
      </c>
      <c r="E106" s="12" t="s">
        <v>386</v>
      </c>
      <c r="F106" s="287">
        <f>E106/E162</f>
        <v>2.5546053099094789E-3</v>
      </c>
      <c r="G106" s="287">
        <f t="shared" si="26"/>
        <v>0.96840308557100041</v>
      </c>
      <c r="H106" s="12">
        <v>192162.6385</v>
      </c>
      <c r="I106" s="13">
        <f t="shared" si="27"/>
        <v>3.0080099343235815E-3</v>
      </c>
      <c r="J106" s="14">
        <f t="shared" si="28"/>
        <v>1.153293909460229</v>
      </c>
      <c r="K106" s="12">
        <v>94558.743400000007</v>
      </c>
      <c r="L106" s="13">
        <f>K106/K162</f>
        <v>3.0127477111703354E-3</v>
      </c>
      <c r="M106" s="293">
        <f t="shared" si="25"/>
        <v>0.49207662914141348</v>
      </c>
      <c r="N106" s="294">
        <f t="shared" si="29"/>
        <v>14283.852380000011</v>
      </c>
      <c r="O106" s="13">
        <f t="shared" si="30"/>
        <v>1.177936739601942</v>
      </c>
    </row>
    <row r="107" spans="1:1024" x14ac:dyDescent="0.25">
      <c r="A107" s="61" t="s">
        <v>165</v>
      </c>
      <c r="B107" s="62" t="s">
        <v>166</v>
      </c>
      <c r="C107" s="12">
        <v>420892.37770999997</v>
      </c>
      <c r="D107" s="12" t="s">
        <v>387</v>
      </c>
      <c r="E107" s="12" t="s">
        <v>388</v>
      </c>
      <c r="F107" s="287">
        <f>E107/E162</f>
        <v>7.3939196844065962E-3</v>
      </c>
      <c r="G107" s="287">
        <f t="shared" si="26"/>
        <v>0.99717089260580216</v>
      </c>
      <c r="H107" s="12">
        <v>113320.4</v>
      </c>
      <c r="I107" s="13">
        <f t="shared" si="27"/>
        <v>1.7738562065045852E-3</v>
      </c>
      <c r="J107" s="14">
        <f t="shared" si="28"/>
        <v>0.24195892947430273</v>
      </c>
      <c r="K107" s="12">
        <v>31436.242920000001</v>
      </c>
      <c r="L107" s="13">
        <f>K107/K162</f>
        <v>1.0015939880290822E-3</v>
      </c>
      <c r="M107" s="293">
        <f t="shared" si="25"/>
        <v>0.27741027140744301</v>
      </c>
      <c r="N107" s="294">
        <f t="shared" si="29"/>
        <v>-389456.13478999998</v>
      </c>
      <c r="O107" s="13">
        <v>0</v>
      </c>
    </row>
    <row r="108" spans="1:1024" ht="32.450000000000003" customHeight="1" x14ac:dyDescent="0.25">
      <c r="A108" s="61" t="s">
        <v>167</v>
      </c>
      <c r="B108" s="62" t="s">
        <v>168</v>
      </c>
      <c r="C108" s="12">
        <v>2039806.92343</v>
      </c>
      <c r="D108" s="12" t="s">
        <v>389</v>
      </c>
      <c r="E108" s="12" t="s">
        <v>390</v>
      </c>
      <c r="F108" s="287">
        <f>E108/E162</f>
        <v>8.9085600168345949E-2</v>
      </c>
      <c r="G108" s="287">
        <f t="shared" si="26"/>
        <v>0.94372468325807057</v>
      </c>
      <c r="H108" s="12">
        <v>6610923.0582799995</v>
      </c>
      <c r="I108" s="13">
        <f t="shared" si="27"/>
        <v>0.10348381136718765</v>
      </c>
      <c r="J108" s="14">
        <f t="shared" si="28"/>
        <v>1.1087626761015623</v>
      </c>
      <c r="K108" s="12">
        <v>2421426.9500300004</v>
      </c>
      <c r="L108" s="13">
        <f>K108/K162</f>
        <v>7.7149380788715624E-2</v>
      </c>
      <c r="M108" s="293">
        <f t="shared" si="25"/>
        <v>0.36627668007680558</v>
      </c>
      <c r="N108" s="294">
        <f t="shared" si="29"/>
        <v>381620.02660000045</v>
      </c>
      <c r="O108" s="13">
        <f>K108/C108</f>
        <v>1.187086347348157</v>
      </c>
    </row>
    <row r="109" spans="1:1024" x14ac:dyDescent="0.25">
      <c r="A109" s="61" t="s">
        <v>169</v>
      </c>
      <c r="B109" s="62" t="s">
        <v>170</v>
      </c>
      <c r="C109" s="12">
        <v>12256.545970000001</v>
      </c>
      <c r="D109" s="12" t="s">
        <v>391</v>
      </c>
      <c r="E109" s="12" t="s">
        <v>392</v>
      </c>
      <c r="F109" s="287">
        <f>E109/E162</f>
        <v>1.2148196650684708E-3</v>
      </c>
      <c r="G109" s="287">
        <f t="shared" si="26"/>
        <v>0.99994266040101221</v>
      </c>
      <c r="H109" s="12">
        <v>90883.483999999997</v>
      </c>
      <c r="I109" s="13">
        <f t="shared" si="27"/>
        <v>1.4226408675062933E-3</v>
      </c>
      <c r="J109" s="14">
        <f t="shared" si="28"/>
        <v>1.1843687561737806</v>
      </c>
      <c r="K109" s="12">
        <v>30527.539940000002</v>
      </c>
      <c r="L109" s="13">
        <f>K109/K162</f>
        <v>9.7264169102627906E-4</v>
      </c>
      <c r="M109" s="293">
        <f t="shared" si="25"/>
        <v>0.33589755361931334</v>
      </c>
      <c r="N109" s="294">
        <f t="shared" si="29"/>
        <v>18270.993970000003</v>
      </c>
      <c r="O109" s="13">
        <v>0</v>
      </c>
    </row>
    <row r="110" spans="1:1024" ht="31.5" x14ac:dyDescent="0.25">
      <c r="A110" s="61" t="s">
        <v>171</v>
      </c>
      <c r="B110" s="62" t="s">
        <v>172</v>
      </c>
      <c r="C110" s="12">
        <v>566610.17704999994</v>
      </c>
      <c r="D110" s="12" t="s">
        <v>393</v>
      </c>
      <c r="E110" s="12" t="s">
        <v>394</v>
      </c>
      <c r="F110" s="287">
        <f>E110/E162</f>
        <v>2.0286459636389875E-2</v>
      </c>
      <c r="G110" s="287">
        <f t="shared" si="26"/>
        <v>0.9501970027345753</v>
      </c>
      <c r="H110" s="12">
        <v>1270663.9027799999</v>
      </c>
      <c r="I110" s="13">
        <f t="shared" si="27"/>
        <v>1.989028498247131E-2</v>
      </c>
      <c r="J110" s="14">
        <f t="shared" si="28"/>
        <v>0.94227306923823728</v>
      </c>
      <c r="K110" s="12">
        <v>209972.83552000002</v>
      </c>
      <c r="L110" s="13">
        <f>K110/K162</f>
        <v>6.6899702436276805E-3</v>
      </c>
      <c r="M110" s="293">
        <f t="shared" si="25"/>
        <v>0.16524655737887461</v>
      </c>
      <c r="N110" s="294">
        <f t="shared" si="29"/>
        <v>-356637.34152999992</v>
      </c>
      <c r="O110" s="13">
        <f>K110/C110</f>
        <v>0.37057723991687352</v>
      </c>
    </row>
    <row r="111" spans="1:1024" s="60" customFormat="1" ht="36.75" customHeight="1" x14ac:dyDescent="0.25">
      <c r="A111" s="58" t="s">
        <v>173</v>
      </c>
      <c r="B111" s="59" t="s">
        <v>174</v>
      </c>
      <c r="C111" s="10">
        <v>548794.35973000003</v>
      </c>
      <c r="D111" s="10" t="s">
        <v>395</v>
      </c>
      <c r="E111" s="10" t="s">
        <v>396</v>
      </c>
      <c r="F111" s="11">
        <f>E111/E162</f>
        <v>2.419202805803838E-2</v>
      </c>
      <c r="G111" s="11">
        <f t="shared" si="26"/>
        <v>0.99992330611878444</v>
      </c>
      <c r="H111" s="10">
        <v>4015331.2761999997</v>
      </c>
      <c r="I111" s="11">
        <f t="shared" si="27"/>
        <v>6.2853822484383634E-2</v>
      </c>
      <c r="J111" s="11">
        <f t="shared" si="28"/>
        <v>2.6275711598810902</v>
      </c>
      <c r="K111" s="10">
        <v>659337.67763000005</v>
      </c>
      <c r="L111" s="11">
        <f>K111/K162</f>
        <v>2.1007238545517167E-2</v>
      </c>
      <c r="M111" s="291">
        <f t="shared" si="25"/>
        <v>0.16420505115931039</v>
      </c>
      <c r="N111" s="292">
        <f t="shared" si="29"/>
        <v>110543.31790000002</v>
      </c>
      <c r="O111" s="11">
        <f>K111/C111</f>
        <v>1.2014293987175559</v>
      </c>
      <c r="AMF111" s="32"/>
      <c r="AMG111" s="32"/>
      <c r="AMH111" s="32"/>
      <c r="AMI111" s="32"/>
      <c r="AMJ111" s="32"/>
    </row>
    <row r="112" spans="1:1024" x14ac:dyDescent="0.25">
      <c r="A112" s="61" t="s">
        <v>175</v>
      </c>
      <c r="B112" s="62" t="s">
        <v>176</v>
      </c>
      <c r="C112" s="12">
        <v>6334.79486</v>
      </c>
      <c r="D112" s="12" t="s">
        <v>397</v>
      </c>
      <c r="E112" s="12" t="s">
        <v>397</v>
      </c>
      <c r="F112" s="287">
        <f>E112/E162</f>
        <v>5.6265421015558202E-3</v>
      </c>
      <c r="G112" s="287">
        <f t="shared" si="26"/>
        <v>1</v>
      </c>
      <c r="H112" s="12">
        <v>110215.36158</v>
      </c>
      <c r="I112" s="13">
        <f t="shared" si="27"/>
        <v>1.7252516156917026E-3</v>
      </c>
      <c r="J112" s="14">
        <f t="shared" si="28"/>
        <v>0.31012676445834853</v>
      </c>
      <c r="K112" s="12">
        <v>24153.610489999999</v>
      </c>
      <c r="L112" s="13">
        <f>K112/K162</f>
        <v>7.6956114372652817E-4</v>
      </c>
      <c r="M112" s="293">
        <f t="shared" si="25"/>
        <v>0.21914921970716453</v>
      </c>
      <c r="N112" s="294">
        <f t="shared" si="29"/>
        <v>17818.815629999997</v>
      </c>
      <c r="O112" s="13">
        <v>0</v>
      </c>
    </row>
    <row r="113" spans="1:1024" x14ac:dyDescent="0.25">
      <c r="A113" s="61" t="s">
        <v>177</v>
      </c>
      <c r="B113" s="62" t="s">
        <v>178</v>
      </c>
      <c r="C113" s="12">
        <v>373553.2317</v>
      </c>
      <c r="D113" s="12" t="s">
        <v>398</v>
      </c>
      <c r="E113" s="12" t="s">
        <v>399</v>
      </c>
      <c r="F113" s="287">
        <f>E113/E162</f>
        <v>9.5395041167473434E-3</v>
      </c>
      <c r="G113" s="287">
        <f t="shared" si="26"/>
        <v>0.99999385938387375</v>
      </c>
      <c r="H113" s="12">
        <v>3476639.1343999999</v>
      </c>
      <c r="I113" s="13">
        <f t="shared" si="27"/>
        <v>5.4421427265807121E-2</v>
      </c>
      <c r="J113" s="14">
        <f t="shared" si="28"/>
        <v>5.7699206307109803</v>
      </c>
      <c r="K113" s="12">
        <v>459741.73072000005</v>
      </c>
      <c r="L113" s="13">
        <f>K113/K162</f>
        <v>1.4647887621528702E-2</v>
      </c>
      <c r="M113" s="293">
        <f t="shared" si="25"/>
        <v>0.13223740312045429</v>
      </c>
      <c r="N113" s="294">
        <f t="shared" si="29"/>
        <v>86188.499020000047</v>
      </c>
      <c r="O113" s="13">
        <v>0</v>
      </c>
    </row>
    <row r="114" spans="1:1024" x14ac:dyDescent="0.25">
      <c r="A114" s="61" t="s">
        <v>179</v>
      </c>
      <c r="B114" s="62" t="s">
        <v>180</v>
      </c>
      <c r="C114" s="12">
        <v>54384.482840000004</v>
      </c>
      <c r="D114" s="12" t="s">
        <v>400</v>
      </c>
      <c r="E114" s="12" t="s">
        <v>401</v>
      </c>
      <c r="F114" s="287">
        <f>E114/E162</f>
        <v>5.0383872764456156E-3</v>
      </c>
      <c r="G114" s="287">
        <f t="shared" si="26"/>
        <v>0.99998460298482128</v>
      </c>
      <c r="H114" s="12">
        <v>277602.11022000003</v>
      </c>
      <c r="I114" s="13">
        <f t="shared" si="27"/>
        <v>4.3454331801910072E-3</v>
      </c>
      <c r="J114" s="14">
        <f t="shared" si="28"/>
        <v>0.87229467442382969</v>
      </c>
      <c r="K114" s="12">
        <v>101652.0684</v>
      </c>
      <c r="L114" s="13">
        <f>K114/K162</f>
        <v>3.2387490082469769E-3</v>
      </c>
      <c r="M114" s="293">
        <f t="shared" si="25"/>
        <v>0.36617901902633454</v>
      </c>
      <c r="N114" s="294">
        <f t="shared" si="29"/>
        <v>47267.58556</v>
      </c>
      <c r="O114" s="13">
        <v>0</v>
      </c>
    </row>
    <row r="115" spans="1:1024" ht="33" customHeight="1" x14ac:dyDescent="0.25">
      <c r="A115" s="61" t="s">
        <v>181</v>
      </c>
      <c r="B115" s="62" t="s">
        <v>182</v>
      </c>
      <c r="C115" s="12">
        <v>114521.85033</v>
      </c>
      <c r="D115" s="12" t="s">
        <v>402</v>
      </c>
      <c r="E115" s="12" t="s">
        <v>403</v>
      </c>
      <c r="F115" s="287">
        <f>E115/E162</f>
        <v>3.9875945632896004E-3</v>
      </c>
      <c r="G115" s="287">
        <f t="shared" si="26"/>
        <v>0.99956900691414508</v>
      </c>
      <c r="H115" s="12">
        <v>150874.67000000001</v>
      </c>
      <c r="I115" s="13">
        <f t="shared" si="27"/>
        <v>2.3617104226938061E-3</v>
      </c>
      <c r="J115" s="14">
        <f t="shared" si="28"/>
        <v>0.59876555801698739</v>
      </c>
      <c r="K115" s="12">
        <v>73790.268019999989</v>
      </c>
      <c r="L115" s="13">
        <f>K115/K162</f>
        <v>2.3510407720149606E-3</v>
      </c>
      <c r="M115" s="293">
        <f t="shared" si="25"/>
        <v>0.48908321072052707</v>
      </c>
      <c r="N115" s="294">
        <f t="shared" si="29"/>
        <v>-40731.582310000013</v>
      </c>
      <c r="O115" s="13">
        <f t="shared" ref="O115:O147" si="31">K115/C115</f>
        <v>0.64433352943014732</v>
      </c>
    </row>
    <row r="116" spans="1:1024" s="60" customFormat="1" x14ac:dyDescent="0.25">
      <c r="A116" s="58" t="s">
        <v>183</v>
      </c>
      <c r="B116" s="59" t="s">
        <v>184</v>
      </c>
      <c r="C116" s="10">
        <v>32066.76611</v>
      </c>
      <c r="D116" s="10" t="s">
        <v>404</v>
      </c>
      <c r="E116" s="10" t="s">
        <v>405</v>
      </c>
      <c r="F116" s="11">
        <f>E116/E162</f>
        <v>1.1117336559093283E-3</v>
      </c>
      <c r="G116" s="11">
        <f t="shared" si="26"/>
        <v>0.99421482454749333</v>
      </c>
      <c r="H116" s="10">
        <v>74821</v>
      </c>
      <c r="I116" s="11">
        <f t="shared" si="27"/>
        <v>1.1712074368505545E-3</v>
      </c>
      <c r="J116" s="11">
        <f t="shared" si="28"/>
        <v>1.0593553904356297</v>
      </c>
      <c r="K116" s="10">
        <v>34414.42254</v>
      </c>
      <c r="L116" s="11">
        <f>K116/K162</f>
        <v>1.0964821338629782E-3</v>
      </c>
      <c r="M116" s="291">
        <f t="shared" si="25"/>
        <v>0.45995673059702491</v>
      </c>
      <c r="N116" s="292">
        <f t="shared" si="29"/>
        <v>2347.6564299999991</v>
      </c>
      <c r="O116" s="11">
        <f t="shared" si="31"/>
        <v>1.0732115119418881</v>
      </c>
      <c r="AMF116" s="32"/>
      <c r="AMG116" s="32"/>
      <c r="AMH116" s="32"/>
      <c r="AMI116" s="32"/>
      <c r="AMJ116" s="32"/>
    </row>
    <row r="117" spans="1:1024" ht="28.5" customHeight="1" x14ac:dyDescent="0.25">
      <c r="A117" s="61" t="s">
        <v>185</v>
      </c>
      <c r="B117" s="62" t="s">
        <v>186</v>
      </c>
      <c r="C117" s="12">
        <v>5847.7187699999995</v>
      </c>
      <c r="D117" s="12" t="s">
        <v>406</v>
      </c>
      <c r="E117" s="12" t="s">
        <v>407</v>
      </c>
      <c r="F117" s="287">
        <f>E117/E162</f>
        <v>2.7941292429124075E-4</v>
      </c>
      <c r="G117" s="287">
        <f t="shared" si="26"/>
        <v>0.98303357080392806</v>
      </c>
      <c r="H117" s="12">
        <v>19383.3</v>
      </c>
      <c r="I117" s="13">
        <f t="shared" si="27"/>
        <v>3.0341568691550974E-4</v>
      </c>
      <c r="J117" s="14">
        <f t="shared" si="28"/>
        <v>1.0796631222462973</v>
      </c>
      <c r="K117" s="12">
        <v>6452.7797699999992</v>
      </c>
      <c r="L117" s="13">
        <f>K117/K162</f>
        <v>2.0559280700798463E-4</v>
      </c>
      <c r="M117" s="293">
        <f t="shared" si="25"/>
        <v>0.33290408599154941</v>
      </c>
      <c r="N117" s="294">
        <f t="shared" si="29"/>
        <v>605.06099999999969</v>
      </c>
      <c r="O117" s="13">
        <f t="shared" si="31"/>
        <v>1.1034695791295723</v>
      </c>
    </row>
    <row r="118" spans="1:1024" ht="28.5" customHeight="1" x14ac:dyDescent="0.25">
      <c r="A118" s="61" t="s">
        <v>486</v>
      </c>
      <c r="B118" s="63" t="s">
        <v>485</v>
      </c>
      <c r="C118" s="12">
        <v>0</v>
      </c>
      <c r="D118" s="12"/>
      <c r="E118" s="12"/>
      <c r="F118" s="287"/>
      <c r="G118" s="287"/>
      <c r="H118" s="12">
        <v>1500</v>
      </c>
      <c r="I118" s="13">
        <f t="shared" si="27"/>
        <v>2.3480188119322541E-5</v>
      </c>
      <c r="J118" s="14" t="e">
        <f t="shared" si="28"/>
        <v>#DIV/0!</v>
      </c>
      <c r="K118" s="12">
        <v>750</v>
      </c>
      <c r="L118" s="13">
        <f>K118/K163</f>
        <v>1.4420870959672975E-2</v>
      </c>
      <c r="M118" s="293">
        <f t="shared" si="25"/>
        <v>0.5</v>
      </c>
      <c r="N118" s="294">
        <f t="shared" si="29"/>
        <v>750</v>
      </c>
      <c r="O118" s="13" t="e">
        <f t="shared" si="31"/>
        <v>#DIV/0!</v>
      </c>
    </row>
    <row r="119" spans="1:1024" ht="31.5" x14ac:dyDescent="0.25">
      <c r="A119" s="61" t="s">
        <v>187</v>
      </c>
      <c r="B119" s="62" t="s">
        <v>188</v>
      </c>
      <c r="C119" s="12">
        <v>26219.047340000001</v>
      </c>
      <c r="D119" s="12" t="s">
        <v>408</v>
      </c>
      <c r="E119" s="12" t="s">
        <v>409</v>
      </c>
      <c r="F119" s="287">
        <f>E119/E162</f>
        <v>8.3232073161808762E-4</v>
      </c>
      <c r="G119" s="287">
        <f t="shared" si="26"/>
        <v>0.9980256550933353</v>
      </c>
      <c r="H119" s="12">
        <v>53937.7</v>
      </c>
      <c r="I119" s="13">
        <f t="shared" si="27"/>
        <v>8.4431156181572224E-4</v>
      </c>
      <c r="J119" s="14">
        <f t="shared" si="28"/>
        <v>1.0239579160789509</v>
      </c>
      <c r="K119" s="12">
        <v>27211.642769999999</v>
      </c>
      <c r="L119" s="13">
        <f>K119/K162</f>
        <v>8.669934849462297E-4</v>
      </c>
      <c r="M119" s="293">
        <f t="shared" si="25"/>
        <v>0.50450135563807874</v>
      </c>
      <c r="N119" s="294">
        <f t="shared" si="29"/>
        <v>992.59542999999758</v>
      </c>
      <c r="O119" s="13">
        <f t="shared" si="31"/>
        <v>1.0378577992223876</v>
      </c>
    </row>
    <row r="120" spans="1:1024" s="60" customFormat="1" x14ac:dyDescent="0.25">
      <c r="A120" s="58" t="s">
        <v>189</v>
      </c>
      <c r="B120" s="59" t="s">
        <v>190</v>
      </c>
      <c r="C120" s="10">
        <v>8781822.6009400003</v>
      </c>
      <c r="D120" s="10" t="s">
        <v>410</v>
      </c>
      <c r="E120" s="10" t="s">
        <v>411</v>
      </c>
      <c r="F120" s="11">
        <f>E120/E162</f>
        <v>0.30083429420364194</v>
      </c>
      <c r="G120" s="11">
        <f t="shared" si="26"/>
        <v>0.99716734965980514</v>
      </c>
      <c r="H120" s="10">
        <v>17942031.001930002</v>
      </c>
      <c r="I120" s="11">
        <f t="shared" si="27"/>
        <v>0.28085484211202238</v>
      </c>
      <c r="J120" s="11">
        <f t="shared" si="28"/>
        <v>0.94156650576168488</v>
      </c>
      <c r="K120" s="10">
        <v>9043633.3764200006</v>
      </c>
      <c r="L120" s="11">
        <f>K120/K162</f>
        <v>0.28814031125833478</v>
      </c>
      <c r="M120" s="291">
        <f t="shared" si="25"/>
        <v>0.50404736093963876</v>
      </c>
      <c r="N120" s="292">
        <f t="shared" si="29"/>
        <v>261810.7754800003</v>
      </c>
      <c r="O120" s="11">
        <f t="shared" si="31"/>
        <v>1.02981280622225</v>
      </c>
      <c r="AMF120" s="32"/>
      <c r="AMG120" s="32"/>
      <c r="AMH120" s="32"/>
      <c r="AMI120" s="32"/>
      <c r="AMJ120" s="32"/>
    </row>
    <row r="121" spans="1:1024" s="60" customFormat="1" x14ac:dyDescent="0.25">
      <c r="A121" s="64" t="s">
        <v>191</v>
      </c>
      <c r="B121" s="62" t="s">
        <v>192</v>
      </c>
      <c r="C121" s="12">
        <v>2043858.71352</v>
      </c>
      <c r="D121" s="12" t="s">
        <v>412</v>
      </c>
      <c r="E121" s="12" t="s">
        <v>413</v>
      </c>
      <c r="F121" s="287">
        <f>E121/E162</f>
        <v>6.5407232126642664E-2</v>
      </c>
      <c r="G121" s="287">
        <f t="shared" si="26"/>
        <v>0.99631792174898814</v>
      </c>
      <c r="H121" s="12">
        <v>4689942.6905399999</v>
      </c>
      <c r="I121" s="13">
        <f t="shared" si="27"/>
        <v>7.3413824428480601E-2</v>
      </c>
      <c r="J121" s="14">
        <f t="shared" si="28"/>
        <v>1.1310411304250334</v>
      </c>
      <c r="K121" s="12">
        <v>2302737.8963200003</v>
      </c>
      <c r="L121" s="13">
        <f>K121/K162</f>
        <v>7.3367814303709047E-2</v>
      </c>
      <c r="M121" s="293">
        <f t="shared" si="25"/>
        <v>0.49099489018593168</v>
      </c>
      <c r="N121" s="294">
        <f t="shared" si="29"/>
        <v>258879.1828000003</v>
      </c>
      <c r="O121" s="13">
        <f t="shared" si="31"/>
        <v>1.1266619757459408</v>
      </c>
      <c r="AMF121" s="32"/>
      <c r="AMG121" s="32"/>
      <c r="AMH121" s="32"/>
      <c r="AMI121" s="32"/>
      <c r="AMJ121" s="32"/>
    </row>
    <row r="122" spans="1:1024" x14ac:dyDescent="0.25">
      <c r="A122" s="61" t="s">
        <v>193</v>
      </c>
      <c r="B122" s="62" t="s">
        <v>194</v>
      </c>
      <c r="C122" s="12">
        <v>5888980.57785</v>
      </c>
      <c r="D122" s="12" t="s">
        <v>414</v>
      </c>
      <c r="E122" s="12" t="s">
        <v>415</v>
      </c>
      <c r="F122" s="287">
        <f>E122/E162</f>
        <v>0.20343785792681215</v>
      </c>
      <c r="G122" s="287">
        <f t="shared" si="26"/>
        <v>0.99871444213579341</v>
      </c>
      <c r="H122" s="12">
        <v>10896283.868309999</v>
      </c>
      <c r="I122" s="13">
        <f t="shared" si="27"/>
        <v>0.17056453001963887</v>
      </c>
      <c r="J122" s="14">
        <f t="shared" si="28"/>
        <v>0.84688931987535654</v>
      </c>
      <c r="K122" s="12">
        <v>5743206.9220699994</v>
      </c>
      <c r="L122" s="13">
        <f>K122/K162</f>
        <v>0.18298501954546931</v>
      </c>
      <c r="M122" s="293">
        <f t="shared" si="25"/>
        <v>0.52707941454913332</v>
      </c>
      <c r="N122" s="294">
        <f t="shared" si="29"/>
        <v>-145773.65578000061</v>
      </c>
      <c r="O122" s="13">
        <f t="shared" si="31"/>
        <v>0.97524636839043188</v>
      </c>
    </row>
    <row r="123" spans="1:1024" ht="31.5" x14ac:dyDescent="0.25">
      <c r="A123" s="61" t="s">
        <v>195</v>
      </c>
      <c r="B123" s="62" t="s">
        <v>196</v>
      </c>
      <c r="C123" s="12">
        <v>264568.92191999999</v>
      </c>
      <c r="D123" s="12" t="s">
        <v>416</v>
      </c>
      <c r="E123" s="12" t="s">
        <v>417</v>
      </c>
      <c r="F123" s="287">
        <f>E123/E162</f>
        <v>9.5014326512379149E-3</v>
      </c>
      <c r="G123" s="287">
        <f t="shared" si="26"/>
        <v>0.99319140668506856</v>
      </c>
      <c r="H123" s="12">
        <v>639769.0811699999</v>
      </c>
      <c r="I123" s="13">
        <f t="shared" si="27"/>
        <v>1.0014598919198486E-2</v>
      </c>
      <c r="J123" s="14">
        <f t="shared" si="28"/>
        <v>1.0587801679963842</v>
      </c>
      <c r="K123" s="12">
        <v>341730.05830999999</v>
      </c>
      <c r="L123" s="13">
        <f>K123/K162</f>
        <v>1.088790326513114E-2</v>
      </c>
      <c r="M123" s="293">
        <f t="shared" si="25"/>
        <v>0.53414594166546669</v>
      </c>
      <c r="N123" s="294">
        <f t="shared" si="29"/>
        <v>77161.13639</v>
      </c>
      <c r="O123" s="13">
        <f t="shared" si="31"/>
        <v>1.2916485270833582</v>
      </c>
    </row>
    <row r="124" spans="1:1024" ht="27.75" customHeight="1" x14ac:dyDescent="0.25">
      <c r="A124" s="61" t="s">
        <v>197</v>
      </c>
      <c r="B124" s="62" t="s">
        <v>198</v>
      </c>
      <c r="C124" s="12">
        <v>323499.52017999999</v>
      </c>
      <c r="D124" s="12" t="s">
        <v>418</v>
      </c>
      <c r="E124" s="12" t="s">
        <v>419</v>
      </c>
      <c r="F124" s="287">
        <f>E124/E162</f>
        <v>1.1003636706012855E-2</v>
      </c>
      <c r="G124" s="287">
        <f t="shared" si="26"/>
        <v>0.985671731877929</v>
      </c>
      <c r="H124" s="12">
        <v>1003916.7624400001</v>
      </c>
      <c r="I124" s="13">
        <f t="shared" si="27"/>
        <v>1.5714769625488293E-2</v>
      </c>
      <c r="J124" s="14">
        <f t="shared" si="28"/>
        <v>1.4237457978147379</v>
      </c>
      <c r="K124" s="12">
        <v>386299.82835000003</v>
      </c>
      <c r="L124" s="13">
        <f>K124/K162</f>
        <v>1.2307946170178864E-2</v>
      </c>
      <c r="M124" s="293">
        <f t="shared" si="25"/>
        <v>0.38479268680712714</v>
      </c>
      <c r="N124" s="294">
        <f t="shared" si="29"/>
        <v>62800.308170000033</v>
      </c>
      <c r="O124" s="13">
        <f t="shared" si="31"/>
        <v>1.194127979339991</v>
      </c>
    </row>
    <row r="125" spans="1:1024" ht="47.25" x14ac:dyDescent="0.25">
      <c r="A125" s="61" t="s">
        <v>199</v>
      </c>
      <c r="B125" s="62" t="s">
        <v>200</v>
      </c>
      <c r="C125" s="12">
        <v>37825.05719</v>
      </c>
      <c r="D125" s="12" t="s">
        <v>420</v>
      </c>
      <c r="E125" s="12" t="s">
        <v>421</v>
      </c>
      <c r="F125" s="287">
        <f>E125/E162</f>
        <v>1.0716610121903971E-3</v>
      </c>
      <c r="G125" s="287">
        <f t="shared" si="26"/>
        <v>0.99094972279683147</v>
      </c>
      <c r="H125" s="12">
        <v>71035.399040000004</v>
      </c>
      <c r="I125" s="13">
        <f t="shared" si="27"/>
        <v>1.1119496883935625E-3</v>
      </c>
      <c r="J125" s="14">
        <f t="shared" si="28"/>
        <v>1.0399386162240347</v>
      </c>
      <c r="K125" s="12">
        <v>38272.260909999997</v>
      </c>
      <c r="L125" s="13">
        <f>K125/K162</f>
        <v>1.2193971949284214E-3</v>
      </c>
      <c r="M125" s="293">
        <f t="shared" si="25"/>
        <v>0.53877730578311955</v>
      </c>
      <c r="N125" s="294">
        <f t="shared" si="29"/>
        <v>447.2037199999977</v>
      </c>
      <c r="O125" s="13">
        <f t="shared" si="31"/>
        <v>1.0118229489450243</v>
      </c>
    </row>
    <row r="126" spans="1:1024" ht="25.5" customHeight="1" x14ac:dyDescent="0.25">
      <c r="A126" s="43" t="s">
        <v>201</v>
      </c>
      <c r="B126" s="62" t="s">
        <v>202</v>
      </c>
      <c r="C126" s="12">
        <v>1195.3599999999999</v>
      </c>
      <c r="D126" s="12" t="s">
        <v>422</v>
      </c>
      <c r="E126" s="12" t="s">
        <v>422</v>
      </c>
      <c r="F126" s="287">
        <f>E126/E162</f>
        <v>3.7116789512331632E-5</v>
      </c>
      <c r="G126" s="287">
        <f t="shared" si="26"/>
        <v>1</v>
      </c>
      <c r="H126" s="12">
        <v>4604.17</v>
      </c>
      <c r="I126" s="13">
        <f t="shared" si="27"/>
        <v>7.2071185155560841E-5</v>
      </c>
      <c r="J126" s="14">
        <f t="shared" si="28"/>
        <v>1.9639012113973724</v>
      </c>
      <c r="K126" s="12">
        <v>458.6</v>
      </c>
      <c r="L126" s="13">
        <f>K126/K162</f>
        <v>1.4611510799145368E-5</v>
      </c>
      <c r="M126" s="293">
        <f t="shared" si="25"/>
        <v>9.9605357751777202E-2</v>
      </c>
      <c r="N126" s="294">
        <f t="shared" si="29"/>
        <v>-736.75999999999988</v>
      </c>
      <c r="O126" s="13">
        <f t="shared" si="31"/>
        <v>0.38365011377325664</v>
      </c>
    </row>
    <row r="127" spans="1:1024" ht="27" customHeight="1" x14ac:dyDescent="0.25">
      <c r="A127" s="43" t="s">
        <v>203</v>
      </c>
      <c r="B127" s="62" t="s">
        <v>204</v>
      </c>
      <c r="C127" s="12">
        <v>112540.7188</v>
      </c>
      <c r="D127" s="12" t="s">
        <v>423</v>
      </c>
      <c r="E127" s="12" t="s">
        <v>423</v>
      </c>
      <c r="F127" s="287">
        <f>E127/E162</f>
        <v>3.8214366098977214E-3</v>
      </c>
      <c r="G127" s="287">
        <f t="shared" si="26"/>
        <v>1</v>
      </c>
      <c r="H127" s="12">
        <v>204089.73031000001</v>
      </c>
      <c r="I127" s="13">
        <f t="shared" si="27"/>
        <v>3.1947101739337358E-3</v>
      </c>
      <c r="J127" s="14">
        <f t="shared" si="28"/>
        <v>0.84553810295783371</v>
      </c>
      <c r="K127" s="12">
        <v>91289.285129999989</v>
      </c>
      <c r="L127" s="13">
        <f>K127/K162</f>
        <v>2.9085791005740418E-3</v>
      </c>
      <c r="M127" s="293">
        <f t="shared" si="25"/>
        <v>0.44729974894541269</v>
      </c>
      <c r="N127" s="294">
        <f t="shared" si="29"/>
        <v>-21251.433670000013</v>
      </c>
      <c r="O127" s="13">
        <f t="shared" si="31"/>
        <v>0.8111667146202729</v>
      </c>
    </row>
    <row r="128" spans="1:1024" ht="27" customHeight="1" x14ac:dyDescent="0.25">
      <c r="A128" s="43" t="s">
        <v>429</v>
      </c>
      <c r="B128" s="63" t="s">
        <v>428</v>
      </c>
      <c r="C128" s="12">
        <v>0</v>
      </c>
      <c r="D128" s="12" t="s">
        <v>424</v>
      </c>
      <c r="E128" s="12" t="s">
        <v>425</v>
      </c>
      <c r="F128" s="287"/>
      <c r="G128" s="287"/>
      <c r="H128" s="12">
        <v>0</v>
      </c>
      <c r="I128" s="13">
        <f>H129/$D$162</f>
        <v>6.768388071733209E-3</v>
      </c>
      <c r="J128" s="14">
        <f>H129/D128</f>
        <v>17.2955720048</v>
      </c>
      <c r="K128" s="12">
        <v>0</v>
      </c>
      <c r="L128" s="13">
        <f>K128/K163</f>
        <v>0</v>
      </c>
      <c r="M128" s="293">
        <f>IFERROR(K128/H129,"")</f>
        <v>0</v>
      </c>
      <c r="N128" s="294">
        <f t="shared" si="29"/>
        <v>0</v>
      </c>
      <c r="O128" s="13" t="e">
        <f t="shared" si="31"/>
        <v>#DIV/0!</v>
      </c>
    </row>
    <row r="129" spans="1:1024" ht="28.5" customHeight="1" x14ac:dyDescent="0.25">
      <c r="A129" s="61" t="s">
        <v>205</v>
      </c>
      <c r="B129" s="62" t="s">
        <v>206</v>
      </c>
      <c r="C129" s="12">
        <v>109353.73148</v>
      </c>
      <c r="D129" s="12" t="s">
        <v>426</v>
      </c>
      <c r="E129" s="12" t="s">
        <v>427</v>
      </c>
      <c r="F129" s="287">
        <f>E129/E162</f>
        <v>6.1588048425441242E-3</v>
      </c>
      <c r="G129" s="287">
        <f t="shared" si="26"/>
        <v>0.98160372871202628</v>
      </c>
      <c r="H129" s="12">
        <v>432389.30012000003</v>
      </c>
      <c r="I129" s="13">
        <f>H130/$D$162</f>
        <v>1.7340378999570829E-2</v>
      </c>
      <c r="J129" s="14">
        <f>H130/D129</f>
        <v>2.7952890325631468</v>
      </c>
      <c r="K129" s="12">
        <v>139638.52533</v>
      </c>
      <c r="L129" s="13">
        <f>K129/K162</f>
        <v>4.449040167544765E-3</v>
      </c>
      <c r="M129" s="293" t="str">
        <f>IFERROR(K129/#REF!,"")</f>
        <v/>
      </c>
      <c r="N129" s="294">
        <f t="shared" si="29"/>
        <v>30284.793850000002</v>
      </c>
      <c r="O129" s="13">
        <f t="shared" si="31"/>
        <v>1.2769433968107331</v>
      </c>
    </row>
    <row r="130" spans="1:1024" s="60" customFormat="1" x14ac:dyDescent="0.25">
      <c r="A130" s="58" t="s">
        <v>207</v>
      </c>
      <c r="B130" s="59" t="s">
        <v>208</v>
      </c>
      <c r="C130" s="10">
        <v>691454.29667999991</v>
      </c>
      <c r="D130" s="10" t="s">
        <v>430</v>
      </c>
      <c r="E130" s="10" t="s">
        <v>431</v>
      </c>
      <c r="F130" s="11">
        <f>E130/E162</f>
        <v>2.845558731291329E-2</v>
      </c>
      <c r="G130" s="11">
        <f t="shared" si="26"/>
        <v>0.98748224085019531</v>
      </c>
      <c r="H130" s="10">
        <v>1107766.6144400002</v>
      </c>
      <c r="I130" s="11">
        <f t="shared" si="27"/>
        <v>1.7340378999570829E-2</v>
      </c>
      <c r="J130" s="11">
        <f t="shared" si="28"/>
        <v>0.60862348132244826</v>
      </c>
      <c r="K130" s="10">
        <v>499103.03823000001</v>
      </c>
      <c r="L130" s="11">
        <f>K130/K162</f>
        <v>1.5901983063636958E-2</v>
      </c>
      <c r="M130" s="291">
        <f t="shared" ref="M130:M162" si="32">IFERROR(K130/H130,"")</f>
        <v>0.45054890779706996</v>
      </c>
      <c r="N130" s="292">
        <f t="shared" si="29"/>
        <v>-192351.25844999991</v>
      </c>
      <c r="O130" s="11">
        <f t="shared" si="31"/>
        <v>0.72181638125098135</v>
      </c>
      <c r="AMF130" s="32"/>
      <c r="AMG130" s="32"/>
      <c r="AMH130" s="32"/>
      <c r="AMI130" s="32"/>
      <c r="AMJ130" s="32"/>
    </row>
    <row r="131" spans="1:1024" x14ac:dyDescent="0.25">
      <c r="A131" s="61" t="s">
        <v>209</v>
      </c>
      <c r="B131" s="62" t="s">
        <v>210</v>
      </c>
      <c r="C131" s="12">
        <v>654032.72996999999</v>
      </c>
      <c r="D131" s="12" t="s">
        <v>432</v>
      </c>
      <c r="E131" s="12" t="s">
        <v>433</v>
      </c>
      <c r="F131" s="287">
        <f>E131/E162</f>
        <v>2.6788167315058696E-2</v>
      </c>
      <c r="G131" s="287">
        <f t="shared" si="26"/>
        <v>0.98890883378025718</v>
      </c>
      <c r="H131" s="12">
        <v>1002155.9797799999</v>
      </c>
      <c r="I131" s="13">
        <f t="shared" si="27"/>
        <v>1.5687207286758931E-2</v>
      </c>
      <c r="J131" s="14">
        <f t="shared" si="28"/>
        <v>0.58571624184398718</v>
      </c>
      <c r="K131" s="12">
        <v>451533.05257999996</v>
      </c>
      <c r="L131" s="13">
        <f>K131/K162</f>
        <v>1.4386349921377547E-2</v>
      </c>
      <c r="M131" s="293">
        <f t="shared" si="32"/>
        <v>0.45056165077129368</v>
      </c>
      <c r="N131" s="294">
        <f t="shared" si="29"/>
        <v>-202499.67739000003</v>
      </c>
      <c r="O131" s="13">
        <f t="shared" si="31"/>
        <v>0.69038296080489958</v>
      </c>
    </row>
    <row r="132" spans="1:1024" x14ac:dyDescent="0.25">
      <c r="A132" s="61" t="s">
        <v>211</v>
      </c>
      <c r="B132" s="62" t="s">
        <v>212</v>
      </c>
      <c r="C132" s="12">
        <v>10705.244060000001</v>
      </c>
      <c r="D132" s="12" t="s">
        <v>434</v>
      </c>
      <c r="E132" s="12" t="s">
        <v>435</v>
      </c>
      <c r="F132" s="287">
        <f>E132/E162</f>
        <v>4.8214620916724697E-4</v>
      </c>
      <c r="G132" s="287">
        <f t="shared" si="26"/>
        <v>0.91587596125217663</v>
      </c>
      <c r="H132" s="12">
        <v>29583.41966</v>
      </c>
      <c r="I132" s="13">
        <f t="shared" si="27"/>
        <v>4.6308283921977659E-4</v>
      </c>
      <c r="J132" s="14">
        <f t="shared" si="28"/>
        <v>0.88970282488594288</v>
      </c>
      <c r="K132" s="12">
        <v>12170.03312</v>
      </c>
      <c r="L132" s="13">
        <f>K132/K162</f>
        <v>3.8775091661325076E-4</v>
      </c>
      <c r="M132" s="293">
        <f t="shared" si="32"/>
        <v>0.41138020079724619</v>
      </c>
      <c r="N132" s="294">
        <f t="shared" si="29"/>
        <v>1464.7890599999992</v>
      </c>
      <c r="O132" s="13">
        <f t="shared" si="31"/>
        <v>1.1368291140108766</v>
      </c>
    </row>
    <row r="133" spans="1:1024" ht="31.5" x14ac:dyDescent="0.25">
      <c r="A133" s="61" t="s">
        <v>213</v>
      </c>
      <c r="B133" s="62" t="s">
        <v>214</v>
      </c>
      <c r="C133" s="12">
        <v>26716.322649999998</v>
      </c>
      <c r="D133" s="12" t="s">
        <v>436</v>
      </c>
      <c r="E133" s="12" t="s">
        <v>437</v>
      </c>
      <c r="F133" s="287">
        <f>E133/E162</f>
        <v>1.1852737886873443E-3</v>
      </c>
      <c r="G133" s="287">
        <f t="shared" si="26"/>
        <v>0.98669256895231494</v>
      </c>
      <c r="H133" s="12">
        <v>76027.214999999997</v>
      </c>
      <c r="I133" s="13">
        <f t="shared" si="27"/>
        <v>1.1900888735921203E-3</v>
      </c>
      <c r="J133" s="14">
        <f t="shared" si="28"/>
        <v>1.0020074491037221</v>
      </c>
      <c r="K133" s="12">
        <v>35399.952530000002</v>
      </c>
      <c r="L133" s="13">
        <f>K133/K162</f>
        <v>1.1278822256461588E-3</v>
      </c>
      <c r="M133" s="293">
        <f t="shared" si="32"/>
        <v>0.46562211347607568</v>
      </c>
      <c r="N133" s="294">
        <f t="shared" si="29"/>
        <v>8683.6298800000041</v>
      </c>
      <c r="O133" s="13">
        <f t="shared" si="31"/>
        <v>1.3250308807001927</v>
      </c>
    </row>
    <row r="134" spans="1:1024" s="60" customFormat="1" x14ac:dyDescent="0.25">
      <c r="A134" s="58" t="s">
        <v>215</v>
      </c>
      <c r="B134" s="59" t="s">
        <v>216</v>
      </c>
      <c r="C134" s="10">
        <v>2546967.70988</v>
      </c>
      <c r="D134" s="10" t="s">
        <v>438</v>
      </c>
      <c r="E134" s="10" t="s">
        <v>439</v>
      </c>
      <c r="F134" s="11">
        <f>E134/E162</f>
        <v>9.2019957541299574E-2</v>
      </c>
      <c r="G134" s="11">
        <f t="shared" si="26"/>
        <v>0.99547918128160373</v>
      </c>
      <c r="H134" s="10">
        <v>5941379.3128699996</v>
      </c>
      <c r="I134" s="11">
        <f t="shared" si="27"/>
        <v>9.3003135969625922E-2</v>
      </c>
      <c r="J134" s="11">
        <f t="shared" si="28"/>
        <v>1.0175977181900824</v>
      </c>
      <c r="K134" s="10">
        <v>2740682.86797</v>
      </c>
      <c r="L134" s="11">
        <f>K134/K162</f>
        <v>8.7321232713424235E-2</v>
      </c>
      <c r="M134" s="291">
        <f t="shared" si="32"/>
        <v>0.46128730781979072</v>
      </c>
      <c r="N134" s="292">
        <f t="shared" si="29"/>
        <v>193715.15809000004</v>
      </c>
      <c r="O134" s="11">
        <f t="shared" si="31"/>
        <v>1.0760571707833417</v>
      </c>
      <c r="AMF134" s="32"/>
      <c r="AMG134" s="32"/>
      <c r="AMH134" s="32"/>
      <c r="AMI134" s="32"/>
      <c r="AMJ134" s="32"/>
    </row>
    <row r="135" spans="1:1024" ht="33" customHeight="1" x14ac:dyDescent="0.25">
      <c r="A135" s="61" t="s">
        <v>217</v>
      </c>
      <c r="B135" s="62" t="s">
        <v>218</v>
      </c>
      <c r="C135" s="12">
        <v>888850.19036000001</v>
      </c>
      <c r="D135" s="12" t="s">
        <v>440</v>
      </c>
      <c r="E135" s="12" t="s">
        <v>441</v>
      </c>
      <c r="F135" s="287">
        <f>E135/E162</f>
        <v>2.8077089152671302E-2</v>
      </c>
      <c r="G135" s="287">
        <f t="shared" ref="G135:G161" si="33">E135/D135</f>
        <v>0.9974215581696364</v>
      </c>
      <c r="H135" s="12">
        <v>1541312.5146900001</v>
      </c>
      <c r="I135" s="13">
        <f t="shared" si="27"/>
        <v>2.412687186372486E-2</v>
      </c>
      <c r="J135" s="14">
        <f t="shared" ref="J135:J162" si="34">H135/D135</f>
        <v>0.86687417636373398</v>
      </c>
      <c r="K135" s="12">
        <v>584696.12378999998</v>
      </c>
      <c r="L135" s="13">
        <f>K135/K162</f>
        <v>1.8629074851670348E-2</v>
      </c>
      <c r="M135" s="293">
        <f t="shared" si="32"/>
        <v>0.37934949480871394</v>
      </c>
      <c r="N135" s="294">
        <f t="shared" ref="N135:N162" si="35">K135-C135</f>
        <v>-304154.06657000002</v>
      </c>
      <c r="O135" s="13">
        <f t="shared" si="31"/>
        <v>0.65781177765534116</v>
      </c>
    </row>
    <row r="136" spans="1:1024" x14ac:dyDescent="0.25">
      <c r="A136" s="61" t="s">
        <v>219</v>
      </c>
      <c r="B136" s="62" t="s">
        <v>220</v>
      </c>
      <c r="C136" s="12">
        <v>830477.53099999996</v>
      </c>
      <c r="D136" s="12" t="s">
        <v>442</v>
      </c>
      <c r="E136" s="12" t="s">
        <v>443</v>
      </c>
      <c r="F136" s="287">
        <f>E136/E162</f>
        <v>2.9879859408681445E-2</v>
      </c>
      <c r="G136" s="287">
        <f t="shared" si="33"/>
        <v>0.99867890215848643</v>
      </c>
      <c r="H136" s="12">
        <v>1993330.02471</v>
      </c>
      <c r="I136" s="13">
        <f t="shared" si="27"/>
        <v>3.1202509309389767E-2</v>
      </c>
      <c r="J136" s="14">
        <f t="shared" si="34"/>
        <v>1.0547881090558173</v>
      </c>
      <c r="K136" s="12">
        <v>1008084.62558</v>
      </c>
      <c r="L136" s="13">
        <f>K136/K162</f>
        <v>3.2118707791353215E-2</v>
      </c>
      <c r="M136" s="293">
        <f t="shared" si="32"/>
        <v>0.50572891246478935</v>
      </c>
      <c r="N136" s="294">
        <f t="shared" si="35"/>
        <v>177607.09458000003</v>
      </c>
      <c r="O136" s="13">
        <f t="shared" si="31"/>
        <v>1.2138614085875854</v>
      </c>
    </row>
    <row r="137" spans="1:1024" outlineLevel="1" x14ac:dyDescent="0.25">
      <c r="A137" s="61" t="s">
        <v>221</v>
      </c>
      <c r="B137" s="62" t="s">
        <v>222</v>
      </c>
      <c r="C137" s="12">
        <v>85093.844459999993</v>
      </c>
      <c r="D137" s="12" t="s">
        <v>444</v>
      </c>
      <c r="E137" s="12" t="s">
        <v>445</v>
      </c>
      <c r="F137" s="287">
        <f>E137/E162</f>
        <v>3.3634058647234719E-3</v>
      </c>
      <c r="G137" s="287">
        <f t="shared" si="33"/>
        <v>0.98398333303226815</v>
      </c>
      <c r="H137" s="12">
        <v>226705.60813000001</v>
      </c>
      <c r="I137" s="13">
        <f t="shared" si="27"/>
        <v>3.5487268843985452E-3</v>
      </c>
      <c r="J137" s="14">
        <f t="shared" si="34"/>
        <v>1.0500486481015989</v>
      </c>
      <c r="K137" s="12">
        <v>113855.60696999999</v>
      </c>
      <c r="L137" s="13">
        <f>K137/K162</f>
        <v>3.6275674461086036E-3</v>
      </c>
      <c r="M137" s="293">
        <f t="shared" si="32"/>
        <v>0.50221786707945781</v>
      </c>
      <c r="N137" s="294">
        <f t="shared" si="35"/>
        <v>28761.76251</v>
      </c>
      <c r="O137" s="13">
        <f t="shared" si="31"/>
        <v>1.3380005062942011</v>
      </c>
    </row>
    <row r="138" spans="1:1024" ht="37.5" customHeight="1" x14ac:dyDescent="0.25">
      <c r="A138" s="61" t="s">
        <v>223</v>
      </c>
      <c r="B138" s="62" t="s">
        <v>224</v>
      </c>
      <c r="C138" s="12">
        <v>47209.562890000001</v>
      </c>
      <c r="D138" s="12" t="s">
        <v>446</v>
      </c>
      <c r="E138" s="12" t="s">
        <v>447</v>
      </c>
      <c r="F138" s="287">
        <f>E138/E162</f>
        <v>1.7365176416643594E-3</v>
      </c>
      <c r="G138" s="287">
        <f t="shared" si="33"/>
        <v>0.94399867114323854</v>
      </c>
      <c r="H138" s="12">
        <v>126317.70909999999</v>
      </c>
      <c r="I138" s="13">
        <f t="shared" si="27"/>
        <v>1.9773090483132406E-3</v>
      </c>
      <c r="J138" s="14">
        <f t="shared" si="34"/>
        <v>1.087164131023211</v>
      </c>
      <c r="K138" s="12">
        <v>53185.98156</v>
      </c>
      <c r="L138" s="13">
        <f>K138/K162</f>
        <v>1.6945650761602407E-3</v>
      </c>
      <c r="M138" s="293">
        <f t="shared" si="32"/>
        <v>0.42104928864641672</v>
      </c>
      <c r="N138" s="294">
        <f t="shared" si="35"/>
        <v>5976.4186699999991</v>
      </c>
      <c r="O138" s="13">
        <f t="shared" si="31"/>
        <v>1.1265933913416075</v>
      </c>
    </row>
    <row r="139" spans="1:1024" ht="66.75" customHeight="1" x14ac:dyDescent="0.25">
      <c r="A139" s="61" t="s">
        <v>225</v>
      </c>
      <c r="B139" s="62" t="s">
        <v>226</v>
      </c>
      <c r="C139" s="12">
        <v>104302.63039000001</v>
      </c>
      <c r="D139" s="12" t="s">
        <v>448</v>
      </c>
      <c r="E139" s="12" t="s">
        <v>449</v>
      </c>
      <c r="F139" s="287">
        <f>E139/E162</f>
        <v>2.5115578134566425E-3</v>
      </c>
      <c r="G139" s="287">
        <f t="shared" si="33"/>
        <v>0.98959606948762613</v>
      </c>
      <c r="H139" s="12">
        <v>165646.22</v>
      </c>
      <c r="I139" s="13">
        <f t="shared" si="27"/>
        <v>2.5929362712364588E-3</v>
      </c>
      <c r="J139" s="14">
        <f t="shared" si="34"/>
        <v>1.0333203996386884</v>
      </c>
      <c r="K139" s="12">
        <v>93283.091809999998</v>
      </c>
      <c r="L139" s="13">
        <f>K139/K162</f>
        <v>2.9721040195365978E-3</v>
      </c>
      <c r="M139" s="293">
        <f t="shared" si="32"/>
        <v>0.56314651677533001</v>
      </c>
      <c r="N139" s="294">
        <f t="shared" si="35"/>
        <v>-11019.538580000008</v>
      </c>
      <c r="O139" s="13">
        <f t="shared" si="31"/>
        <v>0.89435032904926137</v>
      </c>
    </row>
    <row r="140" spans="1:1024" ht="31.5" x14ac:dyDescent="0.25">
      <c r="A140" s="61" t="s">
        <v>227</v>
      </c>
      <c r="B140" s="62" t="s">
        <v>228</v>
      </c>
      <c r="C140" s="12">
        <v>591033.95077999996</v>
      </c>
      <c r="D140" s="12" t="s">
        <v>450</v>
      </c>
      <c r="E140" s="12" t="s">
        <v>451</v>
      </c>
      <c r="F140" s="287">
        <f>E140/E162</f>
        <v>2.645152766010235E-2</v>
      </c>
      <c r="G140" s="287">
        <f t="shared" si="33"/>
        <v>0.99542329337942392</v>
      </c>
      <c r="H140" s="12">
        <v>1888067.23624</v>
      </c>
      <c r="I140" s="13">
        <f t="shared" si="27"/>
        <v>2.9554782592563063E-2</v>
      </c>
      <c r="J140" s="14">
        <f t="shared" si="34"/>
        <v>1.1248981111202465</v>
      </c>
      <c r="K140" s="12">
        <v>887577.43825999997</v>
      </c>
      <c r="L140" s="13">
        <f>K140/K162</f>
        <v>2.8279213528595224E-2</v>
      </c>
      <c r="M140" s="293">
        <f t="shared" si="32"/>
        <v>0.47009842722951439</v>
      </c>
      <c r="N140" s="294">
        <f t="shared" si="35"/>
        <v>296543.48748000001</v>
      </c>
      <c r="O140" s="13">
        <f t="shared" si="31"/>
        <v>1.5017368073164754</v>
      </c>
    </row>
    <row r="141" spans="1:1024" s="60" customFormat="1" x14ac:dyDescent="0.25">
      <c r="A141" s="58" t="s">
        <v>229</v>
      </c>
      <c r="B141" s="59" t="s">
        <v>230</v>
      </c>
      <c r="C141" s="10">
        <v>7631041.49529</v>
      </c>
      <c r="D141" s="10" t="s">
        <v>452</v>
      </c>
      <c r="E141" s="10" t="s">
        <v>453</v>
      </c>
      <c r="F141" s="11">
        <f>E141/E162</f>
        <v>0.27154061377323091</v>
      </c>
      <c r="G141" s="11">
        <f t="shared" si="33"/>
        <v>0.9950231273629514</v>
      </c>
      <c r="H141" s="10">
        <v>18474926.459830001</v>
      </c>
      <c r="I141" s="11">
        <f t="shared" si="27"/>
        <v>0.28919649917830537</v>
      </c>
      <c r="J141" s="11">
        <f t="shared" si="34"/>
        <v>1.071814898473779</v>
      </c>
      <c r="K141" s="10">
        <v>10257323.661389999</v>
      </c>
      <c r="L141" s="11">
        <f>K141/K162</f>
        <v>0.32680984615946201</v>
      </c>
      <c r="M141" s="291">
        <f t="shared" si="32"/>
        <v>0.55520240817696775</v>
      </c>
      <c r="N141" s="292">
        <f t="shared" si="35"/>
        <v>2626282.1660999991</v>
      </c>
      <c r="O141" s="11">
        <f t="shared" si="31"/>
        <v>1.34415776243924</v>
      </c>
      <c r="AMF141" s="32"/>
      <c r="AMG141" s="32"/>
      <c r="AMH141" s="32"/>
      <c r="AMI141" s="32"/>
      <c r="AMJ141" s="32"/>
    </row>
    <row r="142" spans="1:1024" x14ac:dyDescent="0.25">
      <c r="A142" s="61" t="s">
        <v>231</v>
      </c>
      <c r="B142" s="62" t="s">
        <v>232</v>
      </c>
      <c r="C142" s="12">
        <v>1976974.703</v>
      </c>
      <c r="D142" s="12" t="s">
        <v>454</v>
      </c>
      <c r="E142" s="12" t="s">
        <v>455</v>
      </c>
      <c r="F142" s="287">
        <f>E142/E162</f>
        <v>6.3987153955777185E-2</v>
      </c>
      <c r="G142" s="287">
        <f t="shared" si="33"/>
        <v>0.99782060429217634</v>
      </c>
      <c r="H142" s="12">
        <v>4560914.5</v>
      </c>
      <c r="I142" s="13">
        <f t="shared" si="27"/>
        <v>7.1394086970763937E-2</v>
      </c>
      <c r="J142" s="14">
        <f t="shared" si="34"/>
        <v>1.12603086774859</v>
      </c>
      <c r="K142" s="12">
        <v>2661419.1239399998</v>
      </c>
      <c r="L142" s="13">
        <f>K142/K162</f>
        <v>8.4795800851507439E-2</v>
      </c>
      <c r="M142" s="293">
        <f t="shared" si="32"/>
        <v>0.58352751930342039</v>
      </c>
      <c r="N142" s="294">
        <f t="shared" si="35"/>
        <v>684444.42093999987</v>
      </c>
      <c r="O142" s="13">
        <f t="shared" si="31"/>
        <v>1.3462079812662124</v>
      </c>
    </row>
    <row r="143" spans="1:1024" ht="35.25" customHeight="1" x14ac:dyDescent="0.25">
      <c r="A143" s="61" t="s">
        <v>233</v>
      </c>
      <c r="B143" s="62" t="s">
        <v>234</v>
      </c>
      <c r="C143" s="12">
        <v>646165.1375800001</v>
      </c>
      <c r="D143" s="12" t="s">
        <v>456</v>
      </c>
      <c r="E143" s="12" t="s">
        <v>457</v>
      </c>
      <c r="F143" s="287">
        <f>E143/E162</f>
        <v>2.4248418853502048E-2</v>
      </c>
      <c r="G143" s="287">
        <f t="shared" si="33"/>
        <v>0.97986864776652849</v>
      </c>
      <c r="H143" s="12">
        <v>1695814.26584</v>
      </c>
      <c r="I143" s="13">
        <f t="shared" si="27"/>
        <v>2.6545358651569363E-2</v>
      </c>
      <c r="J143" s="14">
        <f t="shared" si="34"/>
        <v>1.0849292363385667</v>
      </c>
      <c r="K143" s="12">
        <v>745027.28682000004</v>
      </c>
      <c r="L143" s="13">
        <f>K143/K162</f>
        <v>2.3737405684754478E-2</v>
      </c>
      <c r="M143" s="293">
        <f t="shared" si="32"/>
        <v>0.43933306956287471</v>
      </c>
      <c r="N143" s="294">
        <f t="shared" si="35"/>
        <v>98862.149239999941</v>
      </c>
      <c r="O143" s="13">
        <f t="shared" si="31"/>
        <v>1.1529982716341767</v>
      </c>
    </row>
    <row r="144" spans="1:1024" ht="25.5" customHeight="1" x14ac:dyDescent="0.25">
      <c r="A144" s="61" t="s">
        <v>235</v>
      </c>
      <c r="B144" s="62" t="s">
        <v>236</v>
      </c>
      <c r="C144" s="12">
        <v>3515697.07651</v>
      </c>
      <c r="D144" s="12" t="s">
        <v>458</v>
      </c>
      <c r="E144" s="12" t="s">
        <v>459</v>
      </c>
      <c r="F144" s="287">
        <f>E144/E162</f>
        <v>0.1335549859849843</v>
      </c>
      <c r="G144" s="287">
        <f t="shared" si="33"/>
        <v>0.99650551734368753</v>
      </c>
      <c r="H144" s="12">
        <v>8716014.0123799983</v>
      </c>
      <c r="I144" s="13">
        <f t="shared" si="27"/>
        <v>0.13643576577422242</v>
      </c>
      <c r="J144" s="14">
        <f t="shared" si="34"/>
        <v>1.0296182043837045</v>
      </c>
      <c r="K144" s="12">
        <v>5433417.7642399995</v>
      </c>
      <c r="L144" s="13">
        <f>K144/K162</f>
        <v>0.17311478922472967</v>
      </c>
      <c r="M144" s="293">
        <f t="shared" si="32"/>
        <v>0.62338332138091046</v>
      </c>
      <c r="N144" s="294">
        <f t="shared" si="35"/>
        <v>1917720.6877299994</v>
      </c>
      <c r="O144" s="13">
        <f t="shared" si="31"/>
        <v>1.545473812446237</v>
      </c>
    </row>
    <row r="145" spans="1:1024" x14ac:dyDescent="0.25">
      <c r="A145" s="61" t="s">
        <v>237</v>
      </c>
      <c r="B145" s="62" t="s">
        <v>238</v>
      </c>
      <c r="C145" s="12">
        <v>1362006.3678499998</v>
      </c>
      <c r="D145" s="12" t="s">
        <v>460</v>
      </c>
      <c r="E145" s="12" t="s">
        <v>461</v>
      </c>
      <c r="F145" s="287">
        <f>E145/E162</f>
        <v>4.4257436662808625E-2</v>
      </c>
      <c r="G145" s="287">
        <f t="shared" si="33"/>
        <v>0.99593023686654181</v>
      </c>
      <c r="H145" s="12">
        <v>3107617.9139999999</v>
      </c>
      <c r="I145" s="13">
        <f t="shared" si="27"/>
        <v>4.8644968815797794E-2</v>
      </c>
      <c r="J145" s="14">
        <f t="shared" si="34"/>
        <v>1.107156385187305</v>
      </c>
      <c r="K145" s="12">
        <v>1240375.8707600001</v>
      </c>
      <c r="L145" s="13">
        <f>K145/K162</f>
        <v>3.9519767620168081E-2</v>
      </c>
      <c r="M145" s="293">
        <f t="shared" si="32"/>
        <v>0.39914040435023701</v>
      </c>
      <c r="N145" s="294">
        <f t="shared" si="35"/>
        <v>-121630.49708999973</v>
      </c>
      <c r="O145" s="13">
        <f t="shared" si="31"/>
        <v>0.91069755622214899</v>
      </c>
    </row>
    <row r="146" spans="1:1024" ht="31.5" x14ac:dyDescent="0.25">
      <c r="A146" s="61" t="s">
        <v>239</v>
      </c>
      <c r="B146" s="62" t="s">
        <v>240</v>
      </c>
      <c r="C146" s="12">
        <v>130198.21034999999</v>
      </c>
      <c r="D146" s="12" t="s">
        <v>462</v>
      </c>
      <c r="E146" s="12" t="s">
        <v>463</v>
      </c>
      <c r="F146" s="287">
        <f>E146/E162</f>
        <v>5.4926183161587826E-3</v>
      </c>
      <c r="G146" s="287">
        <f t="shared" si="33"/>
        <v>0.98723025605506398</v>
      </c>
      <c r="H146" s="12">
        <v>394565.76761000004</v>
      </c>
      <c r="I146" s="13">
        <f t="shared" si="27"/>
        <v>6.1763189659518013E-3</v>
      </c>
      <c r="J146" s="14">
        <f t="shared" si="34"/>
        <v>1.1227863669786802</v>
      </c>
      <c r="K146" s="12">
        <v>177083.61562999999</v>
      </c>
      <c r="L146" s="13">
        <f>K146/K162</f>
        <v>5.642082778302338E-3</v>
      </c>
      <c r="M146" s="293">
        <f t="shared" si="32"/>
        <v>0.44880633386582702</v>
      </c>
      <c r="N146" s="294">
        <f t="shared" si="35"/>
        <v>46885.405279999992</v>
      </c>
      <c r="O146" s="13">
        <f t="shared" si="31"/>
        <v>1.3601079089640498</v>
      </c>
    </row>
    <row r="147" spans="1:1024" s="60" customFormat="1" x14ac:dyDescent="0.25">
      <c r="A147" s="58" t="s">
        <v>241</v>
      </c>
      <c r="B147" s="59" t="s">
        <v>242</v>
      </c>
      <c r="C147" s="10">
        <v>576868.07120000001</v>
      </c>
      <c r="D147" s="10" t="s">
        <v>464</v>
      </c>
      <c r="E147" s="10" t="s">
        <v>465</v>
      </c>
      <c r="F147" s="11">
        <f>E147/E162</f>
        <v>1.9763572668626789E-2</v>
      </c>
      <c r="G147" s="11">
        <f t="shared" si="33"/>
        <v>0.98245766468895812</v>
      </c>
      <c r="H147" s="10">
        <v>1469464.92187</v>
      </c>
      <c r="I147" s="11">
        <f t="shared" si="27"/>
        <v>2.3002208533502131E-2</v>
      </c>
      <c r="J147" s="11">
        <f t="shared" si="34"/>
        <v>1.1565017782928053</v>
      </c>
      <c r="K147" s="10">
        <v>592617.06270000001</v>
      </c>
      <c r="L147" s="11">
        <f>K147/K162</f>
        <v>1.8881444856953464E-2</v>
      </c>
      <c r="M147" s="291">
        <f t="shared" si="32"/>
        <v>0.40328765517304904</v>
      </c>
      <c r="N147" s="292">
        <f t="shared" si="35"/>
        <v>15748.991500000004</v>
      </c>
      <c r="O147" s="11">
        <f t="shared" si="31"/>
        <v>1.0273008548856568</v>
      </c>
      <c r="AMF147" s="32"/>
      <c r="AMG147" s="32"/>
      <c r="AMH147" s="32"/>
      <c r="AMI147" s="32"/>
      <c r="AMJ147" s="32"/>
    </row>
    <row r="148" spans="1:1024" outlineLevel="1" x14ac:dyDescent="0.25">
      <c r="A148" s="61" t="s">
        <v>243</v>
      </c>
      <c r="B148" s="62" t="s">
        <v>244</v>
      </c>
      <c r="C148" s="12">
        <v>0</v>
      </c>
      <c r="D148" s="12">
        <v>0</v>
      </c>
      <c r="E148" s="12">
        <v>0</v>
      </c>
      <c r="F148" s="287">
        <f>E148/E162</f>
        <v>0</v>
      </c>
      <c r="G148" s="287" t="e">
        <f t="shared" si="33"/>
        <v>#DIV/0!</v>
      </c>
      <c r="H148" s="12">
        <v>0</v>
      </c>
      <c r="I148" s="13">
        <f t="shared" ref="I148" si="36">H148/$D$162</f>
        <v>0</v>
      </c>
      <c r="J148" s="14" t="e">
        <f t="shared" si="34"/>
        <v>#DIV/0!</v>
      </c>
      <c r="K148" s="12">
        <v>0</v>
      </c>
      <c r="L148" s="13">
        <f>K148/K162</f>
        <v>0</v>
      </c>
      <c r="M148" s="13" t="str">
        <f t="shared" si="32"/>
        <v/>
      </c>
      <c r="N148" s="296">
        <f t="shared" si="35"/>
        <v>0</v>
      </c>
      <c r="O148" s="13">
        <v>0</v>
      </c>
    </row>
    <row r="149" spans="1:1024" x14ac:dyDescent="0.25">
      <c r="A149" s="61" t="s">
        <v>245</v>
      </c>
      <c r="B149" s="62" t="s">
        <v>246</v>
      </c>
      <c r="C149" s="12">
        <v>256519.11968</v>
      </c>
      <c r="D149" s="12" t="s">
        <v>466</v>
      </c>
      <c r="E149" s="12" t="s">
        <v>467</v>
      </c>
      <c r="F149" s="287">
        <f>E149/E162</f>
        <v>8.6939350787549503E-3</v>
      </c>
      <c r="G149" s="287">
        <f t="shared" si="33"/>
        <v>0.99223121438252559</v>
      </c>
      <c r="H149" s="12">
        <v>669860.80294000008</v>
      </c>
      <c r="I149" s="13">
        <f t="shared" ref="I149:I162" si="37">H149/$D$162</f>
        <v>1.0485638444527766E-2</v>
      </c>
      <c r="J149" s="14">
        <f t="shared" si="34"/>
        <v>1.2103744555390388</v>
      </c>
      <c r="K149" s="12">
        <v>208397.51473</v>
      </c>
      <c r="L149" s="13">
        <f>K149/K162</f>
        <v>6.6397787548897746E-3</v>
      </c>
      <c r="M149" s="293">
        <f t="shared" si="32"/>
        <v>0.31110570108797114</v>
      </c>
      <c r="N149" s="294">
        <f t="shared" si="35"/>
        <v>-48121.604950000008</v>
      </c>
      <c r="O149" s="13">
        <f t="shared" ref="O149:O155" si="38">K149/C149</f>
        <v>0.81240538713047872</v>
      </c>
    </row>
    <row r="150" spans="1:1024" x14ac:dyDescent="0.25">
      <c r="A150" s="61" t="s">
        <v>247</v>
      </c>
      <c r="B150" s="62" t="s">
        <v>248</v>
      </c>
      <c r="C150" s="12">
        <v>309112.41668999998</v>
      </c>
      <c r="D150" s="12" t="s">
        <v>468</v>
      </c>
      <c r="E150" s="12" t="s">
        <v>469</v>
      </c>
      <c r="F150" s="287">
        <f>E150/E162</f>
        <v>1.0559351395344066E-2</v>
      </c>
      <c r="G150" s="287">
        <f t="shared" si="33"/>
        <v>0.97478267338446656</v>
      </c>
      <c r="H150" s="12">
        <v>764172.95892999996</v>
      </c>
      <c r="I150" s="13">
        <f t="shared" si="37"/>
        <v>1.1961949887583825E-2</v>
      </c>
      <c r="J150" s="14">
        <f t="shared" si="34"/>
        <v>1.1168656019529617</v>
      </c>
      <c r="K150" s="12">
        <v>367877.26077999995</v>
      </c>
      <c r="L150" s="13">
        <f>K150/K162</f>
        <v>1.1720982487237214E-2</v>
      </c>
      <c r="M150" s="293">
        <f t="shared" si="32"/>
        <v>0.4814057557010446</v>
      </c>
      <c r="N150" s="294">
        <f t="shared" si="35"/>
        <v>58764.84408999997</v>
      </c>
      <c r="O150" s="13">
        <f t="shared" si="38"/>
        <v>1.1901083260234531</v>
      </c>
    </row>
    <row r="151" spans="1:1024" ht="31.5" x14ac:dyDescent="0.25">
      <c r="A151" s="61" t="s">
        <v>249</v>
      </c>
      <c r="B151" s="62" t="s">
        <v>250</v>
      </c>
      <c r="C151" s="12">
        <v>11236.534830000001</v>
      </c>
      <c r="D151" s="12" t="s">
        <v>470</v>
      </c>
      <c r="E151" s="12" t="s">
        <v>471</v>
      </c>
      <c r="F151" s="287">
        <f>E151/E162</f>
        <v>5.1028619452777343E-4</v>
      </c>
      <c r="G151" s="287">
        <f t="shared" si="33"/>
        <v>0.97767471206141876</v>
      </c>
      <c r="H151" s="12">
        <v>35431.160000000003</v>
      </c>
      <c r="I151" s="13">
        <f t="shared" si="37"/>
        <v>5.5462020139054413E-4</v>
      </c>
      <c r="J151" s="14">
        <f t="shared" si="34"/>
        <v>1.0747430013558974</v>
      </c>
      <c r="K151" s="12">
        <v>16342.287189999999</v>
      </c>
      <c r="L151" s="13">
        <f>K151/K162</f>
        <v>5.2068361482647183E-4</v>
      </c>
      <c r="M151" s="293">
        <f t="shared" si="32"/>
        <v>0.46124053488511235</v>
      </c>
      <c r="N151" s="294">
        <f t="shared" si="35"/>
        <v>5105.7523599999986</v>
      </c>
      <c r="O151" s="13">
        <f t="shared" si="38"/>
        <v>1.454388513651766</v>
      </c>
    </row>
    <row r="152" spans="1:1024" s="60" customFormat="1" x14ac:dyDescent="0.25">
      <c r="A152" s="58" t="s">
        <v>251</v>
      </c>
      <c r="B152" s="59" t="s">
        <v>252</v>
      </c>
      <c r="C152" s="10">
        <v>151937.42928000001</v>
      </c>
      <c r="D152" s="10" t="s">
        <v>472</v>
      </c>
      <c r="E152" s="10" t="s">
        <v>473</v>
      </c>
      <c r="F152" s="11">
        <f>E152/E162</f>
        <v>6.0093703428128302E-3</v>
      </c>
      <c r="G152" s="11">
        <f t="shared" si="33"/>
        <v>0.96049984538620792</v>
      </c>
      <c r="H152" s="10">
        <v>423798.78</v>
      </c>
      <c r="I152" s="11">
        <f t="shared" si="37"/>
        <v>6.6339167194262583E-3</v>
      </c>
      <c r="J152" s="11">
        <f t="shared" si="34"/>
        <v>1.0724244910270861</v>
      </c>
      <c r="K152" s="10">
        <v>170304.36223</v>
      </c>
      <c r="L152" s="11">
        <f>K152/K162</f>
        <v>5.426088154961207E-3</v>
      </c>
      <c r="M152" s="291">
        <f t="shared" si="32"/>
        <v>0.40185194074886199</v>
      </c>
      <c r="N152" s="292">
        <f t="shared" si="35"/>
        <v>18366.932949999988</v>
      </c>
      <c r="O152" s="11">
        <f t="shared" si="38"/>
        <v>1.1208848473811692</v>
      </c>
      <c r="AMF152" s="32"/>
      <c r="AMG152" s="32"/>
      <c r="AMH152" s="32"/>
      <c r="AMI152" s="32"/>
      <c r="AMJ152" s="32"/>
    </row>
    <row r="153" spans="1:1024" x14ac:dyDescent="0.25">
      <c r="A153" s="61" t="s">
        <v>253</v>
      </c>
      <c r="B153" s="62" t="s">
        <v>254</v>
      </c>
      <c r="C153" s="12">
        <v>52889.367279999999</v>
      </c>
      <c r="D153" s="12" t="s">
        <v>474</v>
      </c>
      <c r="E153" s="12" t="s">
        <v>475</v>
      </c>
      <c r="F153" s="287">
        <f>E153/E162</f>
        <v>2.0855110890010474E-3</v>
      </c>
      <c r="G153" s="287">
        <f t="shared" si="33"/>
        <v>0.96804198260670205</v>
      </c>
      <c r="H153" s="12">
        <v>151698.31</v>
      </c>
      <c r="I153" s="13">
        <f t="shared" si="37"/>
        <v>2.3746032374555386E-3</v>
      </c>
      <c r="J153" s="14">
        <f t="shared" si="34"/>
        <v>1.1148106858403504</v>
      </c>
      <c r="K153" s="12">
        <v>58030.813620000001</v>
      </c>
      <c r="L153" s="13">
        <f>K153/K162</f>
        <v>1.848926864133934E-3</v>
      </c>
      <c r="M153" s="293">
        <f t="shared" si="32"/>
        <v>0.38254093681070012</v>
      </c>
      <c r="N153" s="294">
        <f t="shared" si="35"/>
        <v>5141.4463400000022</v>
      </c>
      <c r="O153" s="13">
        <f t="shared" si="38"/>
        <v>1.0972113414172802</v>
      </c>
    </row>
    <row r="154" spans="1:1024" ht="27" customHeight="1" x14ac:dyDescent="0.25">
      <c r="A154" s="61" t="s">
        <v>255</v>
      </c>
      <c r="B154" s="62" t="s">
        <v>256</v>
      </c>
      <c r="C154" s="12">
        <v>90581.26453</v>
      </c>
      <c r="D154" s="12" t="s">
        <v>476</v>
      </c>
      <c r="E154" s="12" t="s">
        <v>477</v>
      </c>
      <c r="F154" s="287">
        <f>E154/E162</f>
        <v>3.5571860936068045E-3</v>
      </c>
      <c r="G154" s="287">
        <f t="shared" si="33"/>
        <v>0.9652573712628153</v>
      </c>
      <c r="H154" s="12">
        <v>244534.27</v>
      </c>
      <c r="I154" s="13">
        <f t="shared" si="37"/>
        <v>3.8278071074808067E-3</v>
      </c>
      <c r="J154" s="14">
        <f t="shared" si="34"/>
        <v>1.0505457346517231</v>
      </c>
      <c r="K154" s="12">
        <v>102641.69923</v>
      </c>
      <c r="L154" s="13">
        <f>K154/K162</f>
        <v>3.2702797573959351E-3</v>
      </c>
      <c r="M154" s="293">
        <f t="shared" si="32"/>
        <v>0.41974361806220456</v>
      </c>
      <c r="N154" s="294">
        <f t="shared" si="35"/>
        <v>12060.434699999998</v>
      </c>
      <c r="O154" s="13">
        <f t="shared" si="38"/>
        <v>1.133144914266522</v>
      </c>
    </row>
    <row r="155" spans="1:1024" ht="31.5" x14ac:dyDescent="0.25">
      <c r="A155" s="61" t="s">
        <v>257</v>
      </c>
      <c r="B155" s="62" t="s">
        <v>258</v>
      </c>
      <c r="C155" s="12">
        <v>8466.7974700000013</v>
      </c>
      <c r="D155" s="12" t="s">
        <v>478</v>
      </c>
      <c r="E155" s="12" t="s">
        <v>479</v>
      </c>
      <c r="F155" s="287">
        <f>E155/E162</f>
        <v>3.6667316020497855E-4</v>
      </c>
      <c r="G155" s="287">
        <f t="shared" si="33"/>
        <v>0.87947520315941363</v>
      </c>
      <c r="H155" s="12">
        <v>27566.2</v>
      </c>
      <c r="I155" s="13">
        <f t="shared" si="37"/>
        <v>4.3150637448991267E-4</v>
      </c>
      <c r="J155" s="14">
        <f t="shared" si="34"/>
        <v>1.0467912204754311</v>
      </c>
      <c r="K155" s="12">
        <v>9631.8493800000015</v>
      </c>
      <c r="L155" s="13">
        <f>K155/K162</f>
        <v>3.0688153343133806E-4</v>
      </c>
      <c r="M155" s="293">
        <f t="shared" si="32"/>
        <v>0.34940794813938814</v>
      </c>
      <c r="N155" s="294">
        <f t="shared" si="35"/>
        <v>1165.0519100000001</v>
      </c>
      <c r="O155" s="13">
        <f t="shared" si="38"/>
        <v>1.1376024304500105</v>
      </c>
    </row>
    <row r="156" spans="1:1024" s="60" customFormat="1" ht="31.5" x14ac:dyDescent="0.25">
      <c r="A156" s="58" t="s">
        <v>259</v>
      </c>
      <c r="B156" s="59" t="s">
        <v>260</v>
      </c>
      <c r="C156" s="10">
        <v>652.60716000000002</v>
      </c>
      <c r="D156" s="283">
        <v>50860.9</v>
      </c>
      <c r="E156" s="283">
        <v>50860.9</v>
      </c>
      <c r="F156" s="11">
        <f>E156/E162</f>
        <v>8.0523516452301138E-4</v>
      </c>
      <c r="G156" s="11">
        <f t="shared" si="33"/>
        <v>1</v>
      </c>
      <c r="H156" s="10">
        <v>107339.4185</v>
      </c>
      <c r="I156" s="11">
        <f t="shared" si="37"/>
        <v>1.6802331593324601E-3</v>
      </c>
      <c r="J156" s="11">
        <f t="shared" si="34"/>
        <v>2.1104506310348419</v>
      </c>
      <c r="K156" s="10">
        <v>0</v>
      </c>
      <c r="L156" s="11">
        <f>K156/K162</f>
        <v>0</v>
      </c>
      <c r="M156" s="291">
        <f t="shared" si="32"/>
        <v>0</v>
      </c>
      <c r="N156" s="292">
        <f t="shared" si="35"/>
        <v>-652.60716000000002</v>
      </c>
      <c r="O156" s="11" t="s">
        <v>326</v>
      </c>
      <c r="AMF156" s="32"/>
      <c r="AMG156" s="32"/>
      <c r="AMH156" s="32"/>
      <c r="AMI156" s="32"/>
      <c r="AMJ156" s="32"/>
    </row>
    <row r="157" spans="1:1024" ht="60" customHeight="1" x14ac:dyDescent="0.25">
      <c r="A157" s="61" t="s">
        <v>261</v>
      </c>
      <c r="B157" s="62" t="s">
        <v>262</v>
      </c>
      <c r="C157" s="12">
        <v>652.60716000000002</v>
      </c>
      <c r="D157" s="12">
        <v>50860.9</v>
      </c>
      <c r="E157" s="12">
        <v>50860.9</v>
      </c>
      <c r="F157" s="287">
        <f>E157/E162</f>
        <v>8.0523516452301138E-4</v>
      </c>
      <c r="G157" s="287">
        <f t="shared" si="33"/>
        <v>1</v>
      </c>
      <c r="H157" s="12">
        <v>107339.4185</v>
      </c>
      <c r="I157" s="13">
        <f t="shared" si="37"/>
        <v>1.6802331593324601E-3</v>
      </c>
      <c r="J157" s="14">
        <f t="shared" si="34"/>
        <v>2.1104506310348419</v>
      </c>
      <c r="K157" s="12">
        <v>0</v>
      </c>
      <c r="L157" s="13">
        <f>K157/K162</f>
        <v>0</v>
      </c>
      <c r="M157" s="293">
        <f t="shared" si="32"/>
        <v>0</v>
      </c>
      <c r="N157" s="294">
        <f t="shared" si="35"/>
        <v>-652.60716000000002</v>
      </c>
      <c r="O157" s="13" t="s">
        <v>326</v>
      </c>
    </row>
    <row r="158" spans="1:1024" s="60" customFormat="1" ht="66" customHeight="1" x14ac:dyDescent="0.25">
      <c r="A158" s="58" t="s">
        <v>263</v>
      </c>
      <c r="B158" s="59" t="s">
        <v>264</v>
      </c>
      <c r="C158" s="10">
        <v>227797.62718000001</v>
      </c>
      <c r="D158" s="283" t="s">
        <v>480</v>
      </c>
      <c r="E158" s="283" t="s">
        <v>480</v>
      </c>
      <c r="F158" s="11">
        <f>E158/E162</f>
        <v>1.2960836491225003E-2</v>
      </c>
      <c r="G158" s="11">
        <f t="shared" si="33"/>
        <v>1</v>
      </c>
      <c r="H158" s="10">
        <v>753103.8</v>
      </c>
      <c r="I158" s="11">
        <f t="shared" si="37"/>
        <v>1.1788679264917773E-2</v>
      </c>
      <c r="J158" s="11">
        <f t="shared" si="34"/>
        <v>0.91994210904734264</v>
      </c>
      <c r="K158" s="10">
        <v>242340.95199999999</v>
      </c>
      <c r="L158" s="11">
        <f>K158/K162</f>
        <v>7.7212547693483848E-3</v>
      </c>
      <c r="M158" s="291">
        <f t="shared" si="32"/>
        <v>0.3217895753546855</v>
      </c>
      <c r="N158" s="292">
        <f t="shared" si="35"/>
        <v>14543.32481999998</v>
      </c>
      <c r="O158" s="11">
        <f>K158/C158</f>
        <v>1.0638431795802166</v>
      </c>
      <c r="AMF158" s="32"/>
      <c r="AMG158" s="32"/>
      <c r="AMH158" s="32"/>
      <c r="AMI158" s="32"/>
      <c r="AMJ158" s="32"/>
    </row>
    <row r="159" spans="1:1024" ht="46.5" customHeight="1" x14ac:dyDescent="0.25">
      <c r="A159" s="61" t="s">
        <v>265</v>
      </c>
      <c r="B159" s="62" t="s">
        <v>266</v>
      </c>
      <c r="C159" s="12">
        <v>204298.9724</v>
      </c>
      <c r="D159" s="12" t="s">
        <v>481</v>
      </c>
      <c r="E159" s="12" t="s">
        <v>481</v>
      </c>
      <c r="F159" s="287">
        <f>E159/E162</f>
        <v>9.4457368852315024E-3</v>
      </c>
      <c r="G159" s="287">
        <f t="shared" si="33"/>
        <v>1</v>
      </c>
      <c r="H159" s="12">
        <v>633354.19999999995</v>
      </c>
      <c r="I159" s="13">
        <f t="shared" si="37"/>
        <v>9.9141838414420203E-3</v>
      </c>
      <c r="J159" s="14">
        <f t="shared" si="34"/>
        <v>1.0615721152742177</v>
      </c>
      <c r="K159" s="12">
        <v>238649.75200000001</v>
      </c>
      <c r="L159" s="13">
        <f>K159/K162</f>
        <v>7.603648993810214E-3</v>
      </c>
      <c r="M159" s="293">
        <f t="shared" si="32"/>
        <v>0.3768029832280263</v>
      </c>
      <c r="N159" s="294">
        <f t="shared" si="35"/>
        <v>34350.779600000009</v>
      </c>
      <c r="O159" s="13">
        <f>K159/C159</f>
        <v>1.1681397571239081</v>
      </c>
    </row>
    <row r="160" spans="1:1024" outlineLevel="1" x14ac:dyDescent="0.25">
      <c r="A160" s="61" t="s">
        <v>267</v>
      </c>
      <c r="B160" s="62" t="s">
        <v>268</v>
      </c>
      <c r="C160" s="12">
        <v>18122.2</v>
      </c>
      <c r="D160" s="12" t="s">
        <v>482</v>
      </c>
      <c r="E160" s="12" t="s">
        <v>482</v>
      </c>
      <c r="F160" s="287">
        <f>E160/E162</f>
        <v>2.9650241624457679E-3</v>
      </c>
      <c r="G160" s="287">
        <f t="shared" si="33"/>
        <v>1</v>
      </c>
      <c r="H160" s="12">
        <v>90220.7</v>
      </c>
      <c r="I160" s="13">
        <f t="shared" si="37"/>
        <v>1.412266005504642E-3</v>
      </c>
      <c r="J160" s="14">
        <f t="shared" si="34"/>
        <v>0.48174436883540722</v>
      </c>
      <c r="K160" s="12">
        <v>3691.2</v>
      </c>
      <c r="L160" s="13">
        <f>K160/K162</f>
        <v>1.1760577553817134E-4</v>
      </c>
      <c r="M160" s="293">
        <f t="shared" si="32"/>
        <v>4.0913005551940961E-2</v>
      </c>
      <c r="N160" s="294">
        <f t="shared" si="35"/>
        <v>-14431</v>
      </c>
      <c r="O160" s="13">
        <v>0</v>
      </c>
    </row>
    <row r="161" spans="1:1024" ht="31.5" x14ac:dyDescent="0.25">
      <c r="A161" s="61" t="s">
        <v>269</v>
      </c>
      <c r="B161" s="62" t="s">
        <v>270</v>
      </c>
      <c r="C161" s="12">
        <v>5376.45478</v>
      </c>
      <c r="D161" s="12" t="s">
        <v>483</v>
      </c>
      <c r="E161" s="12" t="s">
        <v>483</v>
      </c>
      <c r="F161" s="287">
        <f>E161/E162</f>
        <v>5.5007544354773253E-4</v>
      </c>
      <c r="G161" s="287">
        <f t="shared" si="33"/>
        <v>1</v>
      </c>
      <c r="H161" s="12">
        <v>29528.9</v>
      </c>
      <c r="I161" s="13">
        <f t="shared" si="37"/>
        <v>4.6222941797110893E-4</v>
      </c>
      <c r="J161" s="14">
        <f t="shared" si="34"/>
        <v>0.84989192471858688</v>
      </c>
      <c r="K161" s="12">
        <v>0</v>
      </c>
      <c r="L161" s="13">
        <f>K161/K162</f>
        <v>0</v>
      </c>
      <c r="M161" s="293">
        <f t="shared" si="32"/>
        <v>0</v>
      </c>
      <c r="N161" s="294">
        <f t="shared" si="35"/>
        <v>-5376.45478</v>
      </c>
      <c r="O161" s="13">
        <v>0</v>
      </c>
    </row>
    <row r="162" spans="1:1024" s="60" customFormat="1" x14ac:dyDescent="0.25">
      <c r="A162" s="65" t="s">
        <v>271</v>
      </c>
      <c r="B162" s="66" t="s">
        <v>272</v>
      </c>
      <c r="C162" s="15">
        <v>28175337.456630003</v>
      </c>
      <c r="D162" s="15">
        <v>63883644.899999999</v>
      </c>
      <c r="E162" s="15">
        <v>63162790.5</v>
      </c>
      <c r="F162" s="288"/>
      <c r="G162" s="288"/>
      <c r="H162" s="15">
        <v>67743549.892749995</v>
      </c>
      <c r="I162" s="288">
        <f t="shared" si="37"/>
        <v>1.0604208635683214</v>
      </c>
      <c r="J162" s="297">
        <f t="shared" si="34"/>
        <v>1.0604208635683214</v>
      </c>
      <c r="K162" s="15">
        <v>31386213.671130002</v>
      </c>
      <c r="L162" s="297">
        <f>L84+L96+L98+L101+L111+L120+L130+L134+L141+L147+L152+L156+L158+L116</f>
        <v>0.99999999999999989</v>
      </c>
      <c r="M162" s="298">
        <f t="shared" si="32"/>
        <v>0.4633092555796075</v>
      </c>
      <c r="N162" s="15">
        <f t="shared" si="35"/>
        <v>3210876.2144999988</v>
      </c>
      <c r="O162" s="288">
        <f>K162/C162</f>
        <v>1.1139605237893766</v>
      </c>
      <c r="R162" s="67"/>
      <c r="AMF162" s="32"/>
      <c r="AMG162" s="32"/>
      <c r="AMH162" s="32"/>
      <c r="AMI162" s="32"/>
      <c r="AMJ162" s="32"/>
    </row>
    <row r="163" spans="1:1024" s="60" customFormat="1" ht="56.25" customHeight="1" x14ac:dyDescent="0.25">
      <c r="A163" s="65" t="s">
        <v>273</v>
      </c>
      <c r="B163" s="66" t="s">
        <v>274</v>
      </c>
      <c r="C163" s="15">
        <v>2015145.27553</v>
      </c>
      <c r="D163" s="15">
        <v>-2961747.0427100002</v>
      </c>
      <c r="E163" s="15">
        <v>-757306.66786000005</v>
      </c>
      <c r="F163" s="289"/>
      <c r="G163" s="289"/>
      <c r="H163" s="15">
        <v>-3333458.1060000001</v>
      </c>
      <c r="I163" s="15"/>
      <c r="J163" s="15"/>
      <c r="K163" s="15">
        <v>52007.954450000005</v>
      </c>
      <c r="L163" s="15"/>
      <c r="M163" s="288"/>
      <c r="N163" s="299"/>
      <c r="O163" s="288"/>
      <c r="R163" s="67"/>
      <c r="AMF163" s="32"/>
      <c r="AMG163" s="32"/>
      <c r="AMH163" s="32"/>
      <c r="AMI163" s="32"/>
      <c r="AMJ163" s="32"/>
    </row>
    <row r="164" spans="1:1024" x14ac:dyDescent="0.25">
      <c r="A164" s="17"/>
      <c r="B164" s="16"/>
      <c r="C164" s="86"/>
      <c r="D164" s="85"/>
      <c r="E164" s="119"/>
      <c r="F164" s="277"/>
      <c r="G164" s="277"/>
      <c r="H164" s="85"/>
      <c r="I164" s="277"/>
      <c r="J164" s="277"/>
      <c r="K164" s="123"/>
      <c r="L164" s="86"/>
      <c r="M164" s="277"/>
      <c r="N164" s="278"/>
      <c r="O164" s="261"/>
    </row>
    <row r="165" spans="1:1024" s="73" customFormat="1" ht="21.75" customHeight="1" outlineLevel="1" x14ac:dyDescent="0.25">
      <c r="A165" s="69" t="s">
        <v>275</v>
      </c>
      <c r="B165" s="19"/>
      <c r="C165" s="87"/>
      <c r="D165" s="87"/>
      <c r="E165" s="120"/>
      <c r="F165" s="87"/>
      <c r="G165" s="87"/>
      <c r="H165" s="87"/>
      <c r="I165" s="87"/>
      <c r="J165" s="87"/>
      <c r="K165" s="124"/>
      <c r="L165" s="124"/>
      <c r="M165" s="279"/>
      <c r="N165" s="280"/>
      <c r="O165" s="279"/>
      <c r="AMF165" s="32"/>
      <c r="AMG165" s="32"/>
      <c r="AMH165" s="32"/>
      <c r="AMI165" s="32"/>
      <c r="AMJ165" s="32"/>
    </row>
    <row r="166" spans="1:1024" s="73" customFormat="1" ht="39.75" customHeight="1" outlineLevel="1" x14ac:dyDescent="0.25">
      <c r="A166" s="74" t="s">
        <v>276</v>
      </c>
      <c r="B166" s="75" t="s">
        <v>277</v>
      </c>
      <c r="C166" s="167">
        <v>-2015145.27553</v>
      </c>
      <c r="D166" s="172">
        <v>2961747.0427100002</v>
      </c>
      <c r="E166" s="173">
        <v>757306.66786000005</v>
      </c>
      <c r="F166" s="300"/>
      <c r="G166" s="300"/>
      <c r="H166" s="167">
        <v>3333458.1060000001</v>
      </c>
      <c r="I166" s="100"/>
      <c r="J166" s="100"/>
      <c r="K166" s="167">
        <v>-52007.954449995421</v>
      </c>
      <c r="L166" s="88"/>
      <c r="M166" s="101"/>
      <c r="N166" s="102"/>
      <c r="O166" s="101"/>
      <c r="P166" s="20"/>
      <c r="AMF166" s="32"/>
      <c r="AMG166" s="32"/>
      <c r="AMH166" s="32"/>
      <c r="AMI166" s="32"/>
      <c r="AMJ166" s="32"/>
    </row>
    <row r="167" spans="1:1024" ht="47.25" x14ac:dyDescent="0.25">
      <c r="A167" s="74" t="s">
        <v>278</v>
      </c>
      <c r="B167" s="75" t="s">
        <v>279</v>
      </c>
      <c r="C167" s="166">
        <v>-127591.00106000001</v>
      </c>
      <c r="D167" s="172">
        <v>-180132.74095000001</v>
      </c>
      <c r="E167" s="173">
        <v>-2655496.17062</v>
      </c>
      <c r="F167" s="300"/>
      <c r="G167" s="300"/>
      <c r="H167" s="167">
        <v>1827263.2628599999</v>
      </c>
      <c r="I167" s="100"/>
      <c r="J167" s="100"/>
      <c r="K167" s="167">
        <v>1687005.4897400001</v>
      </c>
      <c r="L167" s="88"/>
      <c r="M167" s="100"/>
      <c r="N167" s="104"/>
      <c r="O167" s="218"/>
    </row>
    <row r="168" spans="1:1024" ht="47.25" x14ac:dyDescent="0.25">
      <c r="A168" s="74" t="s">
        <v>280</v>
      </c>
      <c r="B168" s="75" t="s">
        <v>281</v>
      </c>
      <c r="C168" s="168">
        <v>0</v>
      </c>
      <c r="D168" s="174">
        <v>0</v>
      </c>
      <c r="E168" s="173">
        <v>0</v>
      </c>
      <c r="F168" s="300"/>
      <c r="G168" s="300"/>
      <c r="H168" s="168">
        <v>544964.19999999995</v>
      </c>
      <c r="I168" s="100"/>
      <c r="J168" s="100"/>
      <c r="K168" s="183">
        <v>0</v>
      </c>
      <c r="L168" s="88"/>
      <c r="M168" s="100"/>
      <c r="N168" s="104"/>
      <c r="O168" s="103"/>
    </row>
    <row r="169" spans="1:1024" ht="57" customHeight="1" x14ac:dyDescent="0.25">
      <c r="A169" s="76" t="s">
        <v>282</v>
      </c>
      <c r="B169" s="77" t="s">
        <v>283</v>
      </c>
      <c r="C169" s="169">
        <v>0</v>
      </c>
      <c r="D169" s="175">
        <v>0</v>
      </c>
      <c r="E169" s="176">
        <v>0</v>
      </c>
      <c r="F169" s="220"/>
      <c r="G169" s="220"/>
      <c r="H169" s="181">
        <v>544964.19999999995</v>
      </c>
      <c r="I169" s="106"/>
      <c r="J169" s="106"/>
      <c r="K169" s="181">
        <v>0</v>
      </c>
      <c r="L169" s="89"/>
      <c r="M169" s="106"/>
      <c r="N169" s="105"/>
      <c r="O169" s="107"/>
    </row>
    <row r="170" spans="1:1024" ht="67.5" customHeight="1" x14ac:dyDescent="0.25">
      <c r="A170" s="76" t="s">
        <v>284</v>
      </c>
      <c r="B170" s="77" t="s">
        <v>285</v>
      </c>
      <c r="C170" s="169">
        <v>0</v>
      </c>
      <c r="D170" s="175">
        <v>0</v>
      </c>
      <c r="E170" s="176">
        <v>0</v>
      </c>
      <c r="F170" s="220"/>
      <c r="G170" s="220"/>
      <c r="H170" s="181">
        <v>0</v>
      </c>
      <c r="I170" s="106"/>
      <c r="J170" s="106"/>
      <c r="K170" s="181">
        <v>0</v>
      </c>
      <c r="L170" s="89"/>
      <c r="M170" s="106"/>
      <c r="N170" s="105"/>
      <c r="O170" s="106"/>
    </row>
    <row r="171" spans="1:1024" ht="47.25" x14ac:dyDescent="0.25">
      <c r="A171" s="78" t="s">
        <v>286</v>
      </c>
      <c r="B171" s="79" t="s">
        <v>287</v>
      </c>
      <c r="C171" s="170">
        <v>-29533.91</v>
      </c>
      <c r="D171" s="177">
        <v>-180132.74095000001</v>
      </c>
      <c r="E171" s="178">
        <v>-180132.74095000001</v>
      </c>
      <c r="F171" s="301"/>
      <c r="G171" s="301"/>
      <c r="H171" s="170">
        <v>1210859.0628599999</v>
      </c>
      <c r="I171" s="109"/>
      <c r="J171" s="109"/>
      <c r="K171" s="184">
        <v>600000</v>
      </c>
      <c r="L171" s="90"/>
      <c r="M171" s="110"/>
      <c r="N171" s="111"/>
      <c r="O171" s="110"/>
    </row>
    <row r="172" spans="1:1024" ht="88.5" customHeight="1" x14ac:dyDescent="0.25">
      <c r="A172" s="76" t="s">
        <v>288</v>
      </c>
      <c r="B172" s="77" t="s">
        <v>289</v>
      </c>
      <c r="C172" s="169">
        <v>0</v>
      </c>
      <c r="D172" s="175">
        <v>0</v>
      </c>
      <c r="E172" s="176">
        <v>0</v>
      </c>
      <c r="F172" s="220"/>
      <c r="G172" s="220"/>
      <c r="H172" s="181">
        <v>6855247.5</v>
      </c>
      <c r="I172" s="106"/>
      <c r="J172" s="106"/>
      <c r="K172" s="181">
        <v>600000</v>
      </c>
      <c r="L172" s="89"/>
      <c r="M172" s="106"/>
      <c r="N172" s="105"/>
      <c r="O172" s="106"/>
    </row>
    <row r="173" spans="1:1024" ht="80.25" customHeight="1" x14ac:dyDescent="0.25">
      <c r="A173" s="76" t="s">
        <v>290</v>
      </c>
      <c r="B173" s="77" t="s">
        <v>291</v>
      </c>
      <c r="C173" s="169">
        <v>-29533.91</v>
      </c>
      <c r="D173" s="175">
        <v>-180132.74095000001</v>
      </c>
      <c r="E173" s="176">
        <v>-180132.74095000001</v>
      </c>
      <c r="F173" s="220"/>
      <c r="G173" s="220"/>
      <c r="H173" s="181">
        <v>-5644388.4371400001</v>
      </c>
      <c r="I173" s="106"/>
      <c r="J173" s="106"/>
      <c r="K173" s="181">
        <v>0</v>
      </c>
      <c r="L173" s="89"/>
      <c r="M173" s="106"/>
      <c r="N173" s="105"/>
      <c r="O173" s="106"/>
    </row>
    <row r="174" spans="1:1024" ht="48.75" customHeight="1" x14ac:dyDescent="0.25">
      <c r="A174" s="78" t="s">
        <v>292</v>
      </c>
      <c r="B174" s="79" t="s">
        <v>293</v>
      </c>
      <c r="C174" s="171">
        <v>-98057.091060000006</v>
      </c>
      <c r="D174" s="179">
        <v>0</v>
      </c>
      <c r="E174" s="178">
        <v>-2475363.42967</v>
      </c>
      <c r="F174" s="301"/>
      <c r="G174" s="301"/>
      <c r="H174" s="171">
        <v>71440</v>
      </c>
      <c r="I174" s="109"/>
      <c r="J174" s="109"/>
      <c r="K174" s="184">
        <v>1087005.4897400001</v>
      </c>
      <c r="L174" s="90"/>
      <c r="M174" s="109"/>
      <c r="N174" s="112"/>
      <c r="O174" s="110"/>
    </row>
    <row r="175" spans="1:1024" ht="66.75" customHeight="1" x14ac:dyDescent="0.25">
      <c r="A175" s="76" t="s">
        <v>294</v>
      </c>
      <c r="B175" s="77" t="s">
        <v>295</v>
      </c>
      <c r="C175" s="169">
        <v>0</v>
      </c>
      <c r="D175" s="175">
        <v>0</v>
      </c>
      <c r="E175" s="176">
        <v>0</v>
      </c>
      <c r="F175" s="220"/>
      <c r="G175" s="220"/>
      <c r="H175" s="181">
        <v>71440</v>
      </c>
      <c r="I175" s="106"/>
      <c r="J175" s="106"/>
      <c r="K175" s="185">
        <v>0</v>
      </c>
      <c r="L175" s="89"/>
      <c r="M175" s="106"/>
      <c r="N175" s="105"/>
      <c r="O175" s="106"/>
    </row>
    <row r="176" spans="1:1024" ht="52.5" customHeight="1" x14ac:dyDescent="0.25">
      <c r="A176" s="76" t="s">
        <v>296</v>
      </c>
      <c r="B176" s="77" t="s">
        <v>297</v>
      </c>
      <c r="C176" s="169">
        <v>0</v>
      </c>
      <c r="D176" s="175">
        <v>0</v>
      </c>
      <c r="E176" s="176">
        <v>0</v>
      </c>
      <c r="F176" s="220"/>
      <c r="G176" s="220"/>
      <c r="H176" s="181">
        <v>0</v>
      </c>
      <c r="I176" s="106"/>
      <c r="J176" s="106"/>
      <c r="K176" s="185">
        <v>0</v>
      </c>
      <c r="L176" s="89"/>
      <c r="M176" s="106"/>
      <c r="N176" s="105"/>
      <c r="O176" s="106"/>
    </row>
    <row r="177" spans="1:15" ht="50.25" customHeight="1" x14ac:dyDescent="0.25">
      <c r="A177" s="76" t="s">
        <v>298</v>
      </c>
      <c r="B177" s="77" t="s">
        <v>299</v>
      </c>
      <c r="C177" s="169">
        <v>0</v>
      </c>
      <c r="D177" s="175">
        <v>0</v>
      </c>
      <c r="E177" s="176">
        <v>0</v>
      </c>
      <c r="F177" s="220"/>
      <c r="G177" s="220"/>
      <c r="H177" s="181">
        <v>0</v>
      </c>
      <c r="I177" s="106"/>
      <c r="J177" s="106"/>
      <c r="K177" s="185">
        <v>0</v>
      </c>
      <c r="L177" s="89"/>
      <c r="M177" s="106"/>
      <c r="N177" s="105"/>
      <c r="O177" s="106"/>
    </row>
    <row r="178" spans="1:15" ht="49.5" customHeight="1" x14ac:dyDescent="0.25">
      <c r="A178" s="80" t="s">
        <v>300</v>
      </c>
      <c r="B178" s="77" t="s">
        <v>301</v>
      </c>
      <c r="C178" s="169">
        <v>-98057.091060000006</v>
      </c>
      <c r="D178" s="175">
        <v>0</v>
      </c>
      <c r="E178" s="176">
        <v>-2475363.42967</v>
      </c>
      <c r="F178" s="220"/>
      <c r="G178" s="220"/>
      <c r="H178" s="181">
        <v>0</v>
      </c>
      <c r="I178" s="106"/>
      <c r="J178" s="106"/>
      <c r="K178" s="186">
        <v>1087005.4897400001</v>
      </c>
      <c r="L178" s="89"/>
      <c r="M178" s="106"/>
      <c r="N178" s="113"/>
      <c r="O178" s="113"/>
    </row>
    <row r="179" spans="1:15" ht="47.25" x14ac:dyDescent="0.25">
      <c r="A179" s="78" t="s">
        <v>302</v>
      </c>
      <c r="B179" s="79" t="s">
        <v>303</v>
      </c>
      <c r="C179" s="171">
        <v>-1887554.2744700001</v>
      </c>
      <c r="D179" s="179">
        <v>3141879.7836600002</v>
      </c>
      <c r="E179" s="180">
        <v>3412802.8384799999</v>
      </c>
      <c r="F179" s="221"/>
      <c r="G179" s="221"/>
      <c r="H179" s="182">
        <v>1506194.84314</v>
      </c>
      <c r="I179" s="109"/>
      <c r="J179" s="109"/>
      <c r="K179" s="182">
        <v>-1739013.4441899955</v>
      </c>
      <c r="L179" s="90"/>
      <c r="M179" s="109"/>
      <c r="N179" s="114"/>
      <c r="O179" s="115"/>
    </row>
    <row r="180" spans="1:15" ht="31.5" outlineLevel="1" x14ac:dyDescent="0.25">
      <c r="A180" s="76" t="s">
        <v>304</v>
      </c>
      <c r="B180" s="77" t="s">
        <v>305</v>
      </c>
      <c r="C180" s="169">
        <v>-50885519.91911</v>
      </c>
      <c r="D180" s="175">
        <v>-60511838.60729</v>
      </c>
      <c r="E180" s="176">
        <v>-109059884.71121</v>
      </c>
      <c r="F180" s="220"/>
      <c r="G180" s="220"/>
      <c r="H180" s="181">
        <v>-69664455.5</v>
      </c>
      <c r="I180" s="106"/>
      <c r="J180" s="106"/>
      <c r="K180" s="181">
        <v>-60484878.428099997</v>
      </c>
      <c r="L180" s="89"/>
      <c r="M180" s="106"/>
      <c r="N180" s="113"/>
      <c r="O180" s="113"/>
    </row>
    <row r="181" spans="1:15" ht="31.5" outlineLevel="1" x14ac:dyDescent="0.25">
      <c r="A181" s="76" t="s">
        <v>306</v>
      </c>
      <c r="B181" s="77" t="s">
        <v>307</v>
      </c>
      <c r="C181" s="169">
        <v>48997965.644639999</v>
      </c>
      <c r="D181" s="175">
        <v>64063777.599420004</v>
      </c>
      <c r="E181" s="176">
        <v>112472687.54968999</v>
      </c>
      <c r="F181" s="220"/>
      <c r="G181" s="220"/>
      <c r="H181" s="181">
        <v>71848732.529890001</v>
      </c>
      <c r="I181" s="106"/>
      <c r="J181" s="106"/>
      <c r="K181" s="181">
        <v>58745864.983910002</v>
      </c>
      <c r="L181" s="89"/>
      <c r="M181" s="106"/>
      <c r="N181" s="113"/>
      <c r="O181" s="113"/>
    </row>
    <row r="182" spans="1:15" x14ac:dyDescent="0.25">
      <c r="D182" s="91"/>
      <c r="H182" s="91"/>
      <c r="N182" s="281"/>
      <c r="O182" s="281"/>
    </row>
    <row r="183" spans="1:15" x14ac:dyDescent="0.25">
      <c r="D183" s="92"/>
      <c r="H183" s="92"/>
      <c r="O183" s="261"/>
    </row>
    <row r="184" spans="1:15" x14ac:dyDescent="0.25">
      <c r="D184" s="92"/>
      <c r="H184" s="92"/>
      <c r="O184" s="261"/>
    </row>
    <row r="186" spans="1:15" x14ac:dyDescent="0.25">
      <c r="I186" s="91"/>
    </row>
  </sheetData>
  <protectedRanges>
    <protectedRange sqref="K55:K61" name="Диапазон1_3"/>
    <protectedRange sqref="K71" name="Диапазон1_5"/>
    <protectedRange sqref="K72:K73" name="Диапазон1_6"/>
    <protectedRange sqref="E36" name="Диапазон1"/>
    <protectedRange sqref="E40" name="Диапазон1_1"/>
  </protectedRanges>
  <autoFilter ref="A83:D163"/>
  <customSheetViews>
    <customSheetView guid="{71A700C5-826E-4B69-BDA2-2BAD0A3B7AFE}" scale="80" showPageBreaks="1" showGridLines="0" showAutoFilter="1" topLeftCell="A181">
      <selection activeCell="P84" sqref="P84"/>
      <pageMargins left="0" right="0" top="0" bottom="0" header="0.511811023622047" footer="0.511811023622047"/>
      <printOptions horizontalCentered="1"/>
      <pageSetup paperSize="9" scale="55" orientation="portrait" horizontalDpi="300" verticalDpi="300" r:id="rId1"/>
      <autoFilter ref="A83:D163"/>
    </customSheetView>
    <customSheetView guid="{B9D1FEBD-2414-4CDA-BC06-F216F77FD37D}" scale="80" showGridLines="0" printArea="1" showAutoFilter="1" hiddenColumns="1" topLeftCell="A9">
      <selection activeCell="J9" sqref="J9"/>
      <pageMargins left="0" right="0" top="0" bottom="0" header="0.511811023622047" footer="0.511811023622047"/>
      <printOptions horizontalCentered="1"/>
      <pageSetup paperSize="9" scale="55" orientation="portrait" horizontalDpi="300" verticalDpi="300" r:id="rId2"/>
      <autoFilter ref="A83:D163"/>
    </customSheetView>
  </customSheetViews>
  <mergeCells count="20">
    <mergeCell ref="A2:D2"/>
    <mergeCell ref="A3:D3"/>
    <mergeCell ref="A4:D4"/>
    <mergeCell ref="A5:D5"/>
    <mergeCell ref="A6:D6"/>
    <mergeCell ref="A7:A8"/>
    <mergeCell ref="B7:B8"/>
    <mergeCell ref="C7:C8"/>
    <mergeCell ref="H7:J7"/>
    <mergeCell ref="K7:M7"/>
    <mergeCell ref="N7:N8"/>
    <mergeCell ref="O7:O8"/>
    <mergeCell ref="B81:B82"/>
    <mergeCell ref="C81:C82"/>
    <mergeCell ref="H81:J81"/>
    <mergeCell ref="K81:M81"/>
    <mergeCell ref="N81:N82"/>
    <mergeCell ref="O81:O82"/>
    <mergeCell ref="E7:G7"/>
    <mergeCell ref="E81:G81"/>
  </mergeCells>
  <printOptions horizontalCentered="1"/>
  <pageMargins left="0" right="0" top="0" bottom="0" header="0.511811023622047" footer="0.511811023622047"/>
  <pageSetup paperSize="9" scale="55"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MJ186"/>
  <sheetViews>
    <sheetView showGridLines="0" topLeftCell="A169" zoomScale="80" zoomScaleNormal="80" zoomScalePageLayoutView="75" workbookViewId="0">
      <selection activeCell="H12" sqref="H12"/>
    </sheetView>
  </sheetViews>
  <sheetFormatPr defaultColWidth="9.375" defaultRowHeight="15.75" outlineLevelRow="1" outlineLevelCol="1" x14ac:dyDescent="0.25"/>
  <cols>
    <col min="1" max="1" width="31.625" style="33" customWidth="1"/>
    <col min="2" max="2" width="25.375" style="1" customWidth="1"/>
    <col min="3" max="3" width="17.5" style="93" customWidth="1" outlineLevel="1"/>
    <col min="4" max="4" width="25.75" style="82" customWidth="1" outlineLevel="1"/>
    <col min="5" max="5" width="18.875" style="116" customWidth="1" outlineLevel="1"/>
    <col min="6" max="6" width="15.5" style="3" customWidth="1" outlineLevel="1"/>
    <col min="7" max="7" width="13.875" style="3" customWidth="1" outlineLevel="1"/>
    <col min="8" max="8" width="17.375" style="82" customWidth="1"/>
    <col min="9" max="9" width="10.875" style="3" customWidth="1"/>
    <col min="10" max="10" width="13.5" style="3" customWidth="1"/>
    <col min="11" max="11" width="16.125" style="121" customWidth="1"/>
    <col min="12" max="12" width="12.25" style="34" customWidth="1"/>
    <col min="13" max="13" width="13.625" style="3" customWidth="1"/>
    <col min="14" max="14" width="20" style="27" customWidth="1"/>
    <col min="15" max="15" width="17.375" style="35" customWidth="1"/>
    <col min="16" max="16" width="10" style="2" customWidth="1"/>
    <col min="17" max="17" width="9.375" style="2"/>
    <col min="18" max="18" width="10.75" style="2" customWidth="1"/>
    <col min="19" max="1019" width="9.375" style="2"/>
    <col min="1020" max="1024" width="10.5" style="32" customWidth="1"/>
    <col min="1025" max="16384" width="9.375" style="32"/>
  </cols>
  <sheetData>
    <row r="1" spans="1:1024" ht="7.5" customHeight="1" x14ac:dyDescent="0.25">
      <c r="A1" s="222"/>
      <c r="B1" s="223"/>
      <c r="C1" s="223"/>
      <c r="D1" s="224"/>
      <c r="E1" s="225"/>
      <c r="F1" s="226"/>
      <c r="G1" s="226"/>
      <c r="H1" s="224"/>
      <c r="I1" s="226"/>
      <c r="J1" s="226"/>
      <c r="K1" s="227"/>
      <c r="L1" s="228"/>
      <c r="M1" s="226"/>
      <c r="N1" s="225"/>
      <c r="O1" s="229"/>
    </row>
    <row r="2" spans="1:1024" ht="20.25" customHeight="1" x14ac:dyDescent="0.3">
      <c r="A2" s="321" t="s">
        <v>0</v>
      </c>
      <c r="B2" s="321"/>
      <c r="C2" s="321"/>
      <c r="D2" s="321"/>
      <c r="E2" s="230"/>
      <c r="F2" s="231"/>
      <c r="G2" s="231"/>
      <c r="H2" s="224"/>
      <c r="I2" s="224"/>
      <c r="J2" s="224"/>
      <c r="K2" s="224"/>
      <c r="L2" s="224"/>
      <c r="M2" s="224"/>
      <c r="N2" s="232"/>
      <c r="O2" s="229"/>
    </row>
    <row r="3" spans="1:1024" ht="18.75" customHeight="1" x14ac:dyDescent="0.3">
      <c r="A3" s="321" t="s">
        <v>487</v>
      </c>
      <c r="B3" s="321"/>
      <c r="C3" s="321"/>
      <c r="D3" s="321"/>
      <c r="E3" s="230"/>
      <c r="F3" s="231"/>
      <c r="G3" s="231"/>
      <c r="H3" s="224"/>
      <c r="I3" s="224"/>
      <c r="J3" s="224"/>
      <c r="K3" s="224"/>
      <c r="L3" s="224"/>
      <c r="M3" s="224"/>
      <c r="N3" s="232"/>
      <c r="O3" s="229"/>
    </row>
    <row r="4" spans="1:1024" s="36" customFormat="1" ht="15.75" customHeight="1" x14ac:dyDescent="0.3">
      <c r="A4" s="322" t="s">
        <v>2</v>
      </c>
      <c r="B4" s="322"/>
      <c r="C4" s="322"/>
      <c r="D4" s="322"/>
      <c r="E4" s="233"/>
      <c r="F4" s="234"/>
      <c r="G4" s="234"/>
      <c r="H4" s="235"/>
      <c r="I4" s="235"/>
      <c r="J4" s="235"/>
      <c r="K4" s="235"/>
      <c r="L4" s="235"/>
      <c r="M4" s="235"/>
      <c r="N4" s="236"/>
      <c r="O4" s="229"/>
      <c r="AMF4" s="32"/>
      <c r="AMG4" s="32"/>
      <c r="AMH4" s="32"/>
      <c r="AMI4" s="32"/>
      <c r="AMJ4" s="32"/>
    </row>
    <row r="5" spans="1:1024" s="36" customFormat="1" ht="18.75" customHeight="1" x14ac:dyDescent="0.3">
      <c r="A5" s="322" t="s">
        <v>490</v>
      </c>
      <c r="B5" s="322"/>
      <c r="C5" s="322"/>
      <c r="D5" s="322"/>
      <c r="E5" s="233"/>
      <c r="F5" s="234"/>
      <c r="G5" s="234"/>
      <c r="H5" s="235"/>
      <c r="I5" s="235"/>
      <c r="J5" s="235"/>
      <c r="K5" s="235"/>
      <c r="L5" s="235"/>
      <c r="M5" s="235"/>
      <c r="N5" s="236"/>
      <c r="O5" s="229"/>
      <c r="AMF5" s="32"/>
      <c r="AMG5" s="32"/>
      <c r="AMH5" s="32"/>
      <c r="AMI5" s="32"/>
      <c r="AMJ5" s="32"/>
    </row>
    <row r="6" spans="1:1024" x14ac:dyDescent="0.25">
      <c r="A6" s="323"/>
      <c r="B6" s="323"/>
      <c r="C6" s="323"/>
      <c r="D6" s="323"/>
      <c r="E6" s="237"/>
      <c r="F6" s="238"/>
      <c r="G6" s="238"/>
      <c r="H6" s="224"/>
      <c r="I6" s="224"/>
      <c r="J6" s="224"/>
      <c r="K6" s="224"/>
      <c r="L6" s="224"/>
      <c r="M6" s="224"/>
      <c r="N6" s="237"/>
      <c r="O6" s="239" t="s">
        <v>3</v>
      </c>
    </row>
    <row r="7" spans="1:1024" ht="72.75" customHeight="1" x14ac:dyDescent="0.25">
      <c r="A7" s="316" t="s">
        <v>4</v>
      </c>
      <c r="B7" s="315" t="s">
        <v>5</v>
      </c>
      <c r="C7" s="315" t="s">
        <v>494</v>
      </c>
      <c r="D7" s="212" t="s">
        <v>339</v>
      </c>
      <c r="E7" s="308" t="s">
        <v>340</v>
      </c>
      <c r="F7" s="309"/>
      <c r="G7" s="310"/>
      <c r="H7" s="317" t="s">
        <v>341</v>
      </c>
      <c r="I7" s="317"/>
      <c r="J7" s="317"/>
      <c r="K7" s="315" t="s">
        <v>495</v>
      </c>
      <c r="L7" s="315"/>
      <c r="M7" s="315"/>
      <c r="N7" s="302" t="s">
        <v>6</v>
      </c>
      <c r="O7" s="303" t="s">
        <v>496</v>
      </c>
    </row>
    <row r="8" spans="1:1024" ht="78.75" customHeight="1" x14ac:dyDescent="0.25">
      <c r="A8" s="316"/>
      <c r="B8" s="316"/>
      <c r="C8" s="316"/>
      <c r="D8" s="213" t="s">
        <v>7</v>
      </c>
      <c r="E8" s="214" t="s">
        <v>7</v>
      </c>
      <c r="F8" s="213" t="s">
        <v>8</v>
      </c>
      <c r="G8" s="213" t="s">
        <v>9</v>
      </c>
      <c r="H8" s="213" t="s">
        <v>7</v>
      </c>
      <c r="I8" s="213" t="s">
        <v>8</v>
      </c>
      <c r="J8" s="213" t="s">
        <v>342</v>
      </c>
      <c r="K8" s="213" t="s">
        <v>7</v>
      </c>
      <c r="L8" s="213" t="s">
        <v>8</v>
      </c>
      <c r="M8" s="213" t="s">
        <v>9</v>
      </c>
      <c r="N8" s="302"/>
      <c r="O8" s="303"/>
    </row>
    <row r="9" spans="1:1024" s="38" customFormat="1" ht="36.75" customHeight="1" x14ac:dyDescent="0.2">
      <c r="A9" s="240" t="s">
        <v>10</v>
      </c>
      <c r="B9" s="140" t="s">
        <v>11</v>
      </c>
      <c r="C9" s="140">
        <v>12920037.49436</v>
      </c>
      <c r="D9" s="140">
        <f>D10+D54</f>
        <v>27280096.311240003</v>
      </c>
      <c r="E9" s="140">
        <f>E10+E54</f>
        <v>29256596.47552</v>
      </c>
      <c r="F9" s="156">
        <f>E9/E79</f>
        <v>0.41466736062397286</v>
      </c>
      <c r="G9" s="156">
        <f>E9/D9</f>
        <v>1.0724520962730486</v>
      </c>
      <c r="H9" s="140">
        <f>H10+H54</f>
        <v>29857281.903339997</v>
      </c>
      <c r="I9" s="157">
        <f>H9/H79</f>
        <v>0.42319286320412525</v>
      </c>
      <c r="J9" s="157">
        <f>H9/D9</f>
        <v>1.0944712790855557</v>
      </c>
      <c r="K9" s="140">
        <v>14489065.762389999</v>
      </c>
      <c r="L9" s="157">
        <f>K9/K79</f>
        <v>0.40957145446676074</v>
      </c>
      <c r="M9" s="195">
        <f>K9/H9</f>
        <v>0.48527745456860139</v>
      </c>
      <c r="N9" s="196">
        <f>K9-C9</f>
        <v>1569028.268029999</v>
      </c>
      <c r="O9" s="197">
        <f>K9/C9</f>
        <v>1.1214414639829744</v>
      </c>
      <c r="AMF9" s="32"/>
      <c r="AMG9" s="32"/>
      <c r="AMH9" s="32"/>
      <c r="AMI9" s="32"/>
      <c r="AMJ9" s="32"/>
    </row>
    <row r="10" spans="1:1024" s="38" customFormat="1" ht="23.25" customHeight="1" x14ac:dyDescent="0.2">
      <c r="A10" s="240" t="s">
        <v>12</v>
      </c>
      <c r="B10" s="240"/>
      <c r="C10" s="140">
        <v>7900034.2601499986</v>
      </c>
      <c r="D10" s="140">
        <f>D11+D15+D25+D29+D36+D40+D44+D49</f>
        <v>21458979.941980004</v>
      </c>
      <c r="E10" s="140">
        <f>E11+E15+E25+E29+E36+E40+E44+E49</f>
        <v>23141331.790490001</v>
      </c>
      <c r="F10" s="156">
        <f>E10/E79</f>
        <v>0.32799286762270485</v>
      </c>
      <c r="G10" s="157">
        <f>E10/D10</f>
        <v>1.0783985004440415</v>
      </c>
      <c r="H10" s="140">
        <f>H11+H15+H25+H29+H36+H40+H44+H49</f>
        <v>23968343.435929999</v>
      </c>
      <c r="I10" s="157">
        <f>H10/H79</f>
        <v>0.33972388771853812</v>
      </c>
      <c r="J10" s="157">
        <f>H10/D10</f>
        <v>1.116937687659652</v>
      </c>
      <c r="K10" s="140">
        <f>K11+K15+K25+K29+K36+K40+K44+K49</f>
        <v>11232623.38483</v>
      </c>
      <c r="L10" s="157">
        <f>K10/K79</f>
        <v>0.31751956769663392</v>
      </c>
      <c r="M10" s="195">
        <f t="shared" ref="M10:M47" si="0">K10/H10</f>
        <v>0.46864412698591495</v>
      </c>
      <c r="N10" s="196">
        <f t="shared" ref="N10:N73" si="1">K10-C10</f>
        <v>3332589.1246800013</v>
      </c>
      <c r="O10" s="197">
        <f>K10/C10</f>
        <v>1.4218448952165335</v>
      </c>
      <c r="AMF10" s="32"/>
      <c r="AMG10" s="32"/>
      <c r="AMH10" s="32"/>
      <c r="AMI10" s="32"/>
      <c r="AMJ10" s="32"/>
    </row>
    <row r="11" spans="1:1024" s="38" customFormat="1" x14ac:dyDescent="0.2">
      <c r="A11" s="241" t="s">
        <v>13</v>
      </c>
      <c r="B11" s="147" t="s">
        <v>14</v>
      </c>
      <c r="C11" s="126">
        <v>1431137.4730699998</v>
      </c>
      <c r="D11" s="129">
        <v>2491733.7620000001</v>
      </c>
      <c r="E11" s="142">
        <v>2713921.2949999999</v>
      </c>
      <c r="F11" s="158">
        <f>E11/E79</f>
        <v>3.8465669828699457E-2</v>
      </c>
      <c r="G11" s="158">
        <f>E11/D11</f>
        <v>1.0891698528905673</v>
      </c>
      <c r="H11" s="191">
        <v>2680000</v>
      </c>
      <c r="I11" s="192">
        <f>H11/H79</f>
        <v>3.7985938474197907E-2</v>
      </c>
      <c r="J11" s="192">
        <f>H11/D11</f>
        <v>1.0755563218154123</v>
      </c>
      <c r="K11" s="126">
        <v>1597675.7727900001</v>
      </c>
      <c r="L11" s="158">
        <f>K11/K79</f>
        <v>4.5162497069097987E-2</v>
      </c>
      <c r="M11" s="198">
        <f>K11/H11</f>
        <v>0.5961476764141791</v>
      </c>
      <c r="N11" s="199">
        <f t="shared" si="1"/>
        <v>166538.29972000024</v>
      </c>
      <c r="O11" s="200">
        <f>K11/C11</f>
        <v>1.1163677863613977</v>
      </c>
      <c r="AMF11" s="32"/>
      <c r="AMG11" s="32"/>
      <c r="AMH11" s="32"/>
      <c r="AMI11" s="32"/>
      <c r="AMJ11" s="32"/>
    </row>
    <row r="12" spans="1:1024" s="38" customFormat="1" ht="78.75" customHeight="1" x14ac:dyDescent="0.2">
      <c r="A12" s="241" t="s">
        <v>15</v>
      </c>
      <c r="B12" s="147" t="s">
        <v>16</v>
      </c>
      <c r="C12" s="126">
        <v>1399273.11237</v>
      </c>
      <c r="D12" s="129">
        <v>2491733.7620000001</v>
      </c>
      <c r="E12" s="142">
        <v>2655809.4046199997</v>
      </c>
      <c r="F12" s="158">
        <f>E12/E79</f>
        <v>3.7642022955594878E-2</v>
      </c>
      <c r="G12" s="158">
        <f>E12/D12</f>
        <v>1.0658479830880101</v>
      </c>
      <c r="H12" s="191">
        <v>2680000</v>
      </c>
      <c r="I12" s="192" t="s">
        <v>326</v>
      </c>
      <c r="J12" s="192">
        <f>H12/D12</f>
        <v>1.0755563218154123</v>
      </c>
      <c r="K12" s="126">
        <v>1570662.67407</v>
      </c>
      <c r="L12" s="158">
        <f>K12/K79</f>
        <v>4.4398900967469165E-2</v>
      </c>
      <c r="M12" s="198">
        <f t="shared" ref="M12:M26" si="2">K12/H12</f>
        <v>0.58606816196641787</v>
      </c>
      <c r="N12" s="199">
        <f t="shared" si="1"/>
        <v>171389.56169999996</v>
      </c>
      <c r="O12" s="200">
        <f>K12/C12</f>
        <v>1.1224847102290927</v>
      </c>
      <c r="AMF12" s="32"/>
      <c r="AMG12" s="32"/>
      <c r="AMH12" s="32"/>
      <c r="AMI12" s="32"/>
      <c r="AMJ12" s="32"/>
    </row>
    <row r="13" spans="1:1024" s="38" customFormat="1" ht="110.25" customHeight="1" x14ac:dyDescent="0.2">
      <c r="A13" s="241" t="s">
        <v>17</v>
      </c>
      <c r="B13" s="147" t="s">
        <v>18</v>
      </c>
      <c r="C13" s="126">
        <v>1399440.56403</v>
      </c>
      <c r="D13" s="129">
        <v>2491733.7620000001</v>
      </c>
      <c r="E13" s="142">
        <v>2658885.5512800002</v>
      </c>
      <c r="F13" s="158">
        <f>E13/E79</f>
        <v>3.7685622614135543E-2</v>
      </c>
      <c r="G13" s="158">
        <f>E13/D13</f>
        <v>1.0670825237547992</v>
      </c>
      <c r="H13" s="191">
        <v>2680000</v>
      </c>
      <c r="I13" s="192" t="s">
        <v>326</v>
      </c>
      <c r="J13" s="192">
        <f>H13/D13</f>
        <v>1.0755563218154123</v>
      </c>
      <c r="K13" s="126">
        <v>1570783.2830699999</v>
      </c>
      <c r="L13" s="158">
        <f>K13/K79</f>
        <v>4.440231029726046E-2</v>
      </c>
      <c r="M13" s="198">
        <f t="shared" si="2"/>
        <v>0.58611316532462687</v>
      </c>
      <c r="N13" s="199">
        <f t="shared" si="1"/>
        <v>171342.71903999988</v>
      </c>
      <c r="O13" s="200">
        <f>K13/C13</f>
        <v>1.1224365817627728</v>
      </c>
      <c r="AMF13" s="32"/>
      <c r="AMG13" s="32"/>
      <c r="AMH13" s="32"/>
      <c r="AMI13" s="32"/>
      <c r="AMJ13" s="32"/>
    </row>
    <row r="14" spans="1:1024" s="38" customFormat="1" ht="90" customHeight="1" x14ac:dyDescent="0.2">
      <c r="A14" s="241" t="s">
        <v>311</v>
      </c>
      <c r="B14" s="147" t="s">
        <v>312</v>
      </c>
      <c r="C14" s="126">
        <v>-24.196660000000001</v>
      </c>
      <c r="D14" s="129">
        <v>0</v>
      </c>
      <c r="E14" s="143">
        <v>-2932.8916600000002</v>
      </c>
      <c r="F14" s="158">
        <f>E14/E79</f>
        <v>-4.156923874128276E-5</v>
      </c>
      <c r="G14" s="158" t="s">
        <v>326</v>
      </c>
      <c r="H14" s="193">
        <v>0</v>
      </c>
      <c r="I14" s="192" t="s">
        <v>326</v>
      </c>
      <c r="J14" s="192" t="s">
        <v>326</v>
      </c>
      <c r="K14" s="194">
        <v>-120.60899999999999</v>
      </c>
      <c r="L14" s="158">
        <f>K14/K79</f>
        <v>-3.409329791297272E-6</v>
      </c>
      <c r="M14" s="198" t="s">
        <v>326</v>
      </c>
      <c r="N14" s="199">
        <f t="shared" si="1"/>
        <v>-96.41234</v>
      </c>
      <c r="O14" s="200" t="s">
        <v>326</v>
      </c>
      <c r="AMF14" s="32"/>
      <c r="AMG14" s="32"/>
      <c r="AMH14" s="32"/>
      <c r="AMI14" s="32"/>
      <c r="AMJ14" s="32"/>
    </row>
    <row r="15" spans="1:1024" s="38" customFormat="1" x14ac:dyDescent="0.2">
      <c r="A15" s="241" t="s">
        <v>19</v>
      </c>
      <c r="B15" s="147" t="s">
        <v>20</v>
      </c>
      <c r="C15" s="127">
        <v>3854510.1740000001</v>
      </c>
      <c r="D15" s="129">
        <v>9257336.2697900012</v>
      </c>
      <c r="E15" s="143">
        <v>9730865.2092300002</v>
      </c>
      <c r="F15" s="159">
        <f>E15/E79</f>
        <v>0.1379200822718846</v>
      </c>
      <c r="G15" s="158">
        <f t="shared" ref="G15:G21" si="3">E15/D15</f>
        <v>1.0511517488011419</v>
      </c>
      <c r="H15" s="138">
        <v>10304061.38534</v>
      </c>
      <c r="I15" s="158">
        <f>H15/H79</f>
        <v>0.1460482991857775</v>
      </c>
      <c r="J15" s="192">
        <f t="shared" ref="J15:J20" si="4">H15/D15</f>
        <v>1.1130697951381368</v>
      </c>
      <c r="K15" s="127">
        <v>4406711.3976199999</v>
      </c>
      <c r="L15" s="198">
        <f>K15/K79</f>
        <v>0.12456725824403739</v>
      </c>
      <c r="M15" s="198">
        <f t="shared" si="2"/>
        <v>0.42766742479713915</v>
      </c>
      <c r="N15" s="199">
        <f t="shared" si="1"/>
        <v>552201.22361999983</v>
      </c>
      <c r="O15" s="200">
        <f>K15/C15</f>
        <v>1.143261062675301</v>
      </c>
      <c r="AMF15" s="32"/>
      <c r="AMG15" s="32"/>
      <c r="AMH15" s="32"/>
      <c r="AMI15" s="32"/>
      <c r="AMJ15" s="32"/>
    </row>
    <row r="16" spans="1:1024" s="38" customFormat="1" ht="141.75" customHeight="1" x14ac:dyDescent="0.2">
      <c r="A16" s="241" t="s">
        <v>21</v>
      </c>
      <c r="B16" s="147" t="s">
        <v>22</v>
      </c>
      <c r="C16" s="127">
        <v>3511012.0920000002</v>
      </c>
      <c r="D16" s="129">
        <v>8658425.7191899996</v>
      </c>
      <c r="E16" s="143">
        <v>8820967.4883299991</v>
      </c>
      <c r="F16" s="159">
        <f>E16/E79</f>
        <v>0.12502367832144301</v>
      </c>
      <c r="G16" s="158">
        <f t="shared" si="3"/>
        <v>1.0187726700455202</v>
      </c>
      <c r="H16" s="138">
        <v>9625022.3214999996</v>
      </c>
      <c r="I16" s="158" t="s">
        <v>326</v>
      </c>
      <c r="J16" s="192">
        <f t="shared" si="4"/>
        <v>1.1116365299719202</v>
      </c>
      <c r="K16" s="127">
        <v>3955542.7966799997</v>
      </c>
      <c r="L16" s="158">
        <f>K16/K79</f>
        <v>0.11181379414034152</v>
      </c>
      <c r="M16" s="198">
        <f t="shared" si="2"/>
        <v>0.41096453229456542</v>
      </c>
      <c r="N16" s="199">
        <f t="shared" si="1"/>
        <v>444530.7046799995</v>
      </c>
      <c r="O16" s="200" t="s">
        <v>326</v>
      </c>
      <c r="AMF16" s="32"/>
      <c r="AMG16" s="32"/>
      <c r="AMH16" s="32"/>
      <c r="AMI16" s="32"/>
      <c r="AMJ16" s="32"/>
    </row>
    <row r="17" spans="1:1024" s="38" customFormat="1" ht="220.5" x14ac:dyDescent="0.2">
      <c r="A17" s="241" t="s">
        <v>23</v>
      </c>
      <c r="B17" s="147" t="s">
        <v>24</v>
      </c>
      <c r="C17" s="127">
        <v>15855.3</v>
      </c>
      <c r="D17" s="129">
        <v>45962.155599999998</v>
      </c>
      <c r="E17" s="143">
        <v>57841.331840000006</v>
      </c>
      <c r="F17" s="159">
        <f>E17/E79</f>
        <v>8.1981212097371504E-4</v>
      </c>
      <c r="G17" s="158">
        <f t="shared" si="3"/>
        <v>1.2584555942802649</v>
      </c>
      <c r="H17" s="138">
        <v>34201.271200000003</v>
      </c>
      <c r="I17" s="158" t="s">
        <v>326</v>
      </c>
      <c r="J17" s="192">
        <f t="shared" si="4"/>
        <v>0.7441180848358645</v>
      </c>
      <c r="K17" s="127">
        <v>29480.251</v>
      </c>
      <c r="L17" s="158">
        <f>K17/K79</f>
        <v>8.3333663316353837E-4</v>
      </c>
      <c r="M17" s="198">
        <f t="shared" si="2"/>
        <v>0.86196360444052733</v>
      </c>
      <c r="N17" s="199">
        <f t="shared" si="1"/>
        <v>13624.951000000001</v>
      </c>
      <c r="O17" s="200" t="s">
        <v>326</v>
      </c>
      <c r="AMF17" s="32"/>
      <c r="AMG17" s="32"/>
      <c r="AMH17" s="32"/>
      <c r="AMI17" s="32"/>
      <c r="AMJ17" s="32"/>
    </row>
    <row r="18" spans="1:1024" s="38" customFormat="1" ht="78.75" x14ac:dyDescent="0.2">
      <c r="A18" s="241" t="s">
        <v>25</v>
      </c>
      <c r="B18" s="147" t="s">
        <v>26</v>
      </c>
      <c r="C18" s="127">
        <v>57982.57</v>
      </c>
      <c r="D18" s="129">
        <v>113309.2</v>
      </c>
      <c r="E18" s="143">
        <v>206186.33971</v>
      </c>
      <c r="F18" s="159">
        <f>E18/E79</f>
        <v>2.9223749712583035E-3</v>
      </c>
      <c r="G18" s="158">
        <f t="shared" si="3"/>
        <v>1.8196787172621465</v>
      </c>
      <c r="H18" s="138">
        <v>115524.98264</v>
      </c>
      <c r="I18" s="158" t="s">
        <v>326</v>
      </c>
      <c r="J18" s="192">
        <f t="shared" si="4"/>
        <v>1.0195551873987285</v>
      </c>
      <c r="K18" s="127">
        <v>67000.760030000005</v>
      </c>
      <c r="L18" s="158">
        <f>K18/K79</f>
        <v>1.8939522524010525E-3</v>
      </c>
      <c r="M18" s="198">
        <f t="shared" si="2"/>
        <v>0.57996771346669129</v>
      </c>
      <c r="N18" s="199">
        <f t="shared" si="1"/>
        <v>9018.1900300000052</v>
      </c>
      <c r="O18" s="200" t="s">
        <v>326</v>
      </c>
      <c r="AMF18" s="32"/>
      <c r="AMG18" s="32"/>
      <c r="AMH18" s="32"/>
      <c r="AMI18" s="32"/>
      <c r="AMJ18" s="32"/>
    </row>
    <row r="19" spans="1:1024" s="38" customFormat="1" ht="173.25" x14ac:dyDescent="0.2">
      <c r="A19" s="241" t="s">
        <v>27</v>
      </c>
      <c r="B19" s="147" t="s">
        <v>28</v>
      </c>
      <c r="C19" s="127">
        <v>165850.503</v>
      </c>
      <c r="D19" s="129">
        <v>247600</v>
      </c>
      <c r="E19" s="143">
        <v>322637.30008999998</v>
      </c>
      <c r="F19" s="159">
        <f>E19/E79</f>
        <v>4.5728886399725027E-3</v>
      </c>
      <c r="G19" s="158">
        <f t="shared" si="3"/>
        <v>1.3030585625605815</v>
      </c>
      <c r="H19" s="138">
        <v>262312</v>
      </c>
      <c r="I19" s="158" t="s">
        <v>326</v>
      </c>
      <c r="J19" s="192">
        <f t="shared" si="4"/>
        <v>1.0594184168012923</v>
      </c>
      <c r="K19" s="127">
        <v>201570.98162999999</v>
      </c>
      <c r="L19" s="158">
        <f>K19/K79</f>
        <v>5.6979325981659258E-3</v>
      </c>
      <c r="M19" s="198">
        <f t="shared" si="2"/>
        <v>0.76843980309707527</v>
      </c>
      <c r="N19" s="199">
        <f t="shared" si="1"/>
        <v>35720.478629999998</v>
      </c>
      <c r="O19" s="200" t="s">
        <v>326</v>
      </c>
      <c r="AMF19" s="32"/>
      <c r="AMG19" s="32"/>
      <c r="AMH19" s="32"/>
      <c r="AMI19" s="32"/>
      <c r="AMJ19" s="32"/>
    </row>
    <row r="20" spans="1:1024" s="38" customFormat="1" ht="220.5" x14ac:dyDescent="0.2">
      <c r="A20" s="241" t="s">
        <v>336</v>
      </c>
      <c r="B20" s="147" t="s">
        <v>335</v>
      </c>
      <c r="C20" s="127">
        <v>0</v>
      </c>
      <c r="D20" s="129">
        <v>0</v>
      </c>
      <c r="E20" s="143">
        <v>0</v>
      </c>
      <c r="F20" s="159"/>
      <c r="G20" s="158" t="e">
        <f t="shared" si="3"/>
        <v>#DIV/0!</v>
      </c>
      <c r="H20" s="138">
        <v>0</v>
      </c>
      <c r="I20" s="158" t="e">
        <f>H20/H83</f>
        <v>#DIV/0!</v>
      </c>
      <c r="J20" s="192" t="e">
        <f t="shared" si="4"/>
        <v>#DIV/0!</v>
      </c>
      <c r="K20" s="127">
        <v>0</v>
      </c>
      <c r="L20" s="158" t="e">
        <f>K20/K80</f>
        <v>#DIV/0!</v>
      </c>
      <c r="M20" s="198" t="e">
        <f t="shared" si="2"/>
        <v>#DIV/0!</v>
      </c>
      <c r="N20" s="199">
        <f t="shared" si="1"/>
        <v>0</v>
      </c>
      <c r="O20" s="200"/>
      <c r="AMF20" s="32"/>
      <c r="AMG20" s="32"/>
      <c r="AMH20" s="32"/>
      <c r="AMI20" s="32"/>
      <c r="AMJ20" s="32"/>
    </row>
    <row r="21" spans="1:1024" s="38" customFormat="1" ht="189" x14ac:dyDescent="0.2">
      <c r="A21" s="241" t="s">
        <v>322</v>
      </c>
      <c r="B21" s="147" t="s">
        <v>323</v>
      </c>
      <c r="C21" s="127">
        <v>25741.664000000001</v>
      </c>
      <c r="D21" s="129">
        <v>82139.7</v>
      </c>
      <c r="E21" s="138">
        <v>145225.30686000001</v>
      </c>
      <c r="F21" s="159" t="s">
        <v>326</v>
      </c>
      <c r="G21" s="158">
        <f t="shared" si="3"/>
        <v>1.7680282112060308</v>
      </c>
      <c r="H21" s="138">
        <v>88792.05</v>
      </c>
      <c r="I21" s="158">
        <f>H21/H84</f>
        <v>1.3136161200802951E-2</v>
      </c>
      <c r="J21" s="192" t="s">
        <v>326</v>
      </c>
      <c r="K21" s="127">
        <v>22933.962920000002</v>
      </c>
      <c r="L21" s="158">
        <f>K21/K79</f>
        <v>6.4828862701508993E-4</v>
      </c>
      <c r="M21" s="198">
        <f t="shared" si="2"/>
        <v>0.2582884719972115</v>
      </c>
      <c r="N21" s="199">
        <f t="shared" si="1"/>
        <v>-2807.7010799999989</v>
      </c>
      <c r="O21" s="200">
        <f>K21/C21</f>
        <v>0.89092775509772804</v>
      </c>
      <c r="AMF21" s="32"/>
      <c r="AMG21" s="32"/>
      <c r="AMH21" s="32"/>
      <c r="AMI21" s="32"/>
      <c r="AMJ21" s="32"/>
    </row>
    <row r="22" spans="1:1024" s="38" customFormat="1" ht="204.75" x14ac:dyDescent="0.2">
      <c r="A22" s="241" t="s">
        <v>324</v>
      </c>
      <c r="B22" s="147" t="s">
        <v>325</v>
      </c>
      <c r="C22" s="127">
        <v>0</v>
      </c>
      <c r="D22" s="129">
        <v>0</v>
      </c>
      <c r="E22" s="138">
        <v>1300</v>
      </c>
      <c r="F22" s="159" t="s">
        <v>326</v>
      </c>
      <c r="G22" s="158" t="s">
        <v>326</v>
      </c>
      <c r="H22" s="138">
        <v>0</v>
      </c>
      <c r="I22" s="158">
        <f>H22/H85</f>
        <v>0</v>
      </c>
      <c r="J22" s="192" t="s">
        <v>326</v>
      </c>
      <c r="K22" s="127">
        <v>0</v>
      </c>
      <c r="L22" s="158">
        <f>K22/K79</f>
        <v>0</v>
      </c>
      <c r="M22" s="198" t="s">
        <v>326</v>
      </c>
      <c r="N22" s="199">
        <f t="shared" si="1"/>
        <v>0</v>
      </c>
      <c r="O22" s="200" t="e">
        <f>K22/C22</f>
        <v>#DIV/0!</v>
      </c>
      <c r="AMF22" s="32"/>
      <c r="AMG22" s="32"/>
      <c r="AMH22" s="32"/>
      <c r="AMI22" s="32"/>
      <c r="AMJ22" s="32"/>
    </row>
    <row r="23" spans="1:1024" s="38" customFormat="1" ht="220.5" x14ac:dyDescent="0.2">
      <c r="A23" s="241" t="s">
        <v>327</v>
      </c>
      <c r="B23" s="147" t="s">
        <v>328</v>
      </c>
      <c r="C23" s="127">
        <v>0</v>
      </c>
      <c r="D23" s="129">
        <v>0</v>
      </c>
      <c r="E23" s="138">
        <v>0</v>
      </c>
      <c r="F23" s="159" t="s">
        <v>326</v>
      </c>
      <c r="G23" s="158" t="s">
        <v>326</v>
      </c>
      <c r="H23" s="138">
        <v>0</v>
      </c>
      <c r="I23" s="158">
        <f>H23/H86</f>
        <v>0</v>
      </c>
      <c r="J23" s="192" t="s">
        <v>326</v>
      </c>
      <c r="K23" s="127">
        <v>0</v>
      </c>
      <c r="L23" s="158">
        <f>K23/K79</f>
        <v>0</v>
      </c>
      <c r="M23" s="198" t="s">
        <v>326</v>
      </c>
      <c r="N23" s="199">
        <f t="shared" si="1"/>
        <v>0</v>
      </c>
      <c r="O23" s="200" t="s">
        <v>326</v>
      </c>
      <c r="AMF23" s="32"/>
      <c r="AMG23" s="32"/>
      <c r="AMH23" s="32"/>
      <c r="AMI23" s="32"/>
      <c r="AMJ23" s="32"/>
    </row>
    <row r="24" spans="1:1024" s="38" customFormat="1" ht="204.75" x14ac:dyDescent="0.2">
      <c r="A24" s="241" t="s">
        <v>329</v>
      </c>
      <c r="B24" s="147" t="s">
        <v>330</v>
      </c>
      <c r="C24" s="127">
        <v>0</v>
      </c>
      <c r="D24" s="129">
        <v>0</v>
      </c>
      <c r="E24" s="138">
        <v>3219</v>
      </c>
      <c r="F24" s="159" t="s">
        <v>326</v>
      </c>
      <c r="G24" s="158" t="s">
        <v>326</v>
      </c>
      <c r="H24" s="138">
        <v>0</v>
      </c>
      <c r="I24" s="158">
        <f>H24/H87</f>
        <v>0</v>
      </c>
      <c r="J24" s="192" t="s">
        <v>326</v>
      </c>
      <c r="K24" s="127">
        <v>0</v>
      </c>
      <c r="L24" s="158">
        <f>K24/K79</f>
        <v>0</v>
      </c>
      <c r="M24" s="198" t="s">
        <v>326</v>
      </c>
      <c r="N24" s="199">
        <f t="shared" si="1"/>
        <v>0</v>
      </c>
      <c r="O24" s="200" t="s">
        <v>326</v>
      </c>
      <c r="AMF24" s="32"/>
      <c r="AMG24" s="32"/>
      <c r="AMH24" s="32"/>
      <c r="AMI24" s="32"/>
      <c r="AMJ24" s="32"/>
    </row>
    <row r="25" spans="1:1024" s="38" customFormat="1" ht="78.75" customHeight="1" x14ac:dyDescent="0.2">
      <c r="A25" s="242" t="s">
        <v>29</v>
      </c>
      <c r="B25" s="147" t="s">
        <v>30</v>
      </c>
      <c r="C25" s="127">
        <v>2108392.4249999998</v>
      </c>
      <c r="D25" s="129">
        <v>4481808.42564</v>
      </c>
      <c r="E25" s="143">
        <v>4986429.9689100003</v>
      </c>
      <c r="F25" s="159">
        <f>E25/E79</f>
        <v>7.0674993103668524E-2</v>
      </c>
      <c r="G25" s="158">
        <f t="shared" ref="G25:G33" si="5">E25/D25</f>
        <v>1.1125932872059208</v>
      </c>
      <c r="H25" s="138">
        <v>5177749.3441000003</v>
      </c>
      <c r="I25" s="158">
        <f>H25/H79</f>
        <v>7.3388682096940744E-2</v>
      </c>
      <c r="J25" s="192">
        <f t="shared" ref="J25:J33" si="6">H25/D25</f>
        <v>1.1552812731750399</v>
      </c>
      <c r="K25" s="127">
        <v>1942929.03746</v>
      </c>
      <c r="L25" s="198">
        <f>K25/K79</f>
        <v>5.4921986334261222E-2</v>
      </c>
      <c r="M25" s="198">
        <f t="shared" si="2"/>
        <v>0.37524586617425781</v>
      </c>
      <c r="N25" s="199">
        <f t="shared" si="1"/>
        <v>-165463.38753999979</v>
      </c>
      <c r="O25" s="200">
        <f t="shared" ref="O25:O41" si="7">K25/C25</f>
        <v>0.92152154144644116</v>
      </c>
      <c r="AMF25" s="32"/>
      <c r="AMG25" s="32"/>
      <c r="AMH25" s="32"/>
      <c r="AMI25" s="32"/>
      <c r="AMJ25" s="32"/>
    </row>
    <row r="26" spans="1:1024" s="38" customFormat="1" ht="78.75" customHeight="1" x14ac:dyDescent="0.2">
      <c r="A26" s="242" t="s">
        <v>31</v>
      </c>
      <c r="B26" s="147" t="s">
        <v>32</v>
      </c>
      <c r="C26" s="127">
        <f>C27+C28</f>
        <v>2108392.4249999998</v>
      </c>
      <c r="D26" s="129">
        <v>4481808.42564</v>
      </c>
      <c r="E26" s="143">
        <v>4986429.9689100003</v>
      </c>
      <c r="F26" s="159">
        <f>E26/E79</f>
        <v>7.0674993103668524E-2</v>
      </c>
      <c r="G26" s="158">
        <f t="shared" si="5"/>
        <v>1.1125932872059208</v>
      </c>
      <c r="H26" s="138">
        <v>5136500.8441000003</v>
      </c>
      <c r="I26" s="158">
        <f>H26/H79</f>
        <v>7.2804031730092617E-2</v>
      </c>
      <c r="J26" s="192">
        <f t="shared" si="6"/>
        <v>1.1460777338706776</v>
      </c>
      <c r="K26" s="127">
        <v>1936818.5712899999</v>
      </c>
      <c r="L26" s="198">
        <f>K26/K79</f>
        <v>5.4749257977736457E-2</v>
      </c>
      <c r="M26" s="198">
        <f t="shared" si="2"/>
        <v>0.37706964917852798</v>
      </c>
      <c r="N26" s="199">
        <f t="shared" si="1"/>
        <v>-171573.85370999994</v>
      </c>
      <c r="O26" s="200">
        <f t="shared" si="7"/>
        <v>0.91862337785149273</v>
      </c>
      <c r="AMF26" s="32"/>
      <c r="AMG26" s="32"/>
      <c r="AMH26" s="32"/>
      <c r="AMI26" s="32"/>
      <c r="AMJ26" s="32"/>
    </row>
    <row r="27" spans="1:1024" s="38" customFormat="1" ht="30.75" customHeight="1" outlineLevel="1" x14ac:dyDescent="0.2">
      <c r="A27" s="243" t="s">
        <v>33</v>
      </c>
      <c r="B27" s="152" t="s">
        <v>34</v>
      </c>
      <c r="C27" s="144">
        <v>519592.99537999975</v>
      </c>
      <c r="D27" s="144">
        <f>D26-D28</f>
        <v>1021400.517</v>
      </c>
      <c r="E27" s="144">
        <f>E26-E28</f>
        <v>1444224.3624500004</v>
      </c>
      <c r="F27" s="160">
        <f>E27/E79</f>
        <v>2.0469664167090625E-2</v>
      </c>
      <c r="G27" s="161">
        <f t="shared" si="5"/>
        <v>1.4139647850305528</v>
      </c>
      <c r="H27" s="128">
        <f>H26-H28</f>
        <v>1121559.3850000007</v>
      </c>
      <c r="I27" s="162">
        <f>H27/H79</f>
        <v>1.5896823057376594E-2</v>
      </c>
      <c r="J27" s="162">
        <f t="shared" si="6"/>
        <v>1.0980603263195732</v>
      </c>
      <c r="K27" s="128">
        <v>315406.3857799999</v>
      </c>
      <c r="L27" s="162">
        <f>K27/K79</f>
        <v>8.9157889328752744E-3</v>
      </c>
      <c r="M27" s="201">
        <f t="shared" si="0"/>
        <v>0.28122129777372395</v>
      </c>
      <c r="N27" s="202">
        <f t="shared" si="1"/>
        <v>-204186.60959999985</v>
      </c>
      <c r="O27" s="162">
        <f t="shared" si="7"/>
        <v>0.6070258617503691</v>
      </c>
      <c r="AMF27" s="32"/>
      <c r="AMG27" s="32"/>
      <c r="AMH27" s="32"/>
      <c r="AMI27" s="32"/>
      <c r="AMJ27" s="32"/>
    </row>
    <row r="28" spans="1:1024" s="38" customFormat="1" ht="31.5" outlineLevel="1" x14ac:dyDescent="0.2">
      <c r="A28" s="243" t="s">
        <v>35</v>
      </c>
      <c r="B28" s="152" t="s">
        <v>36</v>
      </c>
      <c r="C28" s="128">
        <v>1588799.4296200001</v>
      </c>
      <c r="D28" s="144">
        <v>3460407.90864</v>
      </c>
      <c r="E28" s="145">
        <v>3542205.6064599999</v>
      </c>
      <c r="F28" s="160">
        <f>E28/E79</f>
        <v>5.0205328936577906E-2</v>
      </c>
      <c r="G28" s="161">
        <f t="shared" si="5"/>
        <v>1.0236381663606091</v>
      </c>
      <c r="H28" s="128">
        <v>4014941.4590999996</v>
      </c>
      <c r="I28" s="162">
        <f>H28/H79</f>
        <v>5.690720867271603E-2</v>
      </c>
      <c r="J28" s="162">
        <f t="shared" si="6"/>
        <v>1.1602509198627802</v>
      </c>
      <c r="K28" s="128">
        <v>1627522.6516800001</v>
      </c>
      <c r="L28" s="162">
        <f>K28/K79</f>
        <v>4.6006197401385951E-2</v>
      </c>
      <c r="M28" s="201">
        <f t="shared" si="0"/>
        <v>0.40536647128220649</v>
      </c>
      <c r="N28" s="202">
        <f t="shared" si="1"/>
        <v>38723.222060000058</v>
      </c>
      <c r="O28" s="162">
        <f t="shared" si="7"/>
        <v>1.0243726308922843</v>
      </c>
      <c r="AMF28" s="32"/>
      <c r="AMG28" s="32"/>
      <c r="AMH28" s="32"/>
      <c r="AMI28" s="32"/>
      <c r="AMJ28" s="32"/>
    </row>
    <row r="29" spans="1:1024" s="38" customFormat="1" x14ac:dyDescent="0.2">
      <c r="A29" s="242" t="s">
        <v>37</v>
      </c>
      <c r="B29" s="147" t="s">
        <v>38</v>
      </c>
      <c r="C29" s="127">
        <v>1422105.2931400002</v>
      </c>
      <c r="D29" s="129">
        <v>2202859.51291</v>
      </c>
      <c r="E29" s="142">
        <v>2439958.4717899999</v>
      </c>
      <c r="F29" s="159">
        <f>E29/E79</f>
        <v>3.4582667207234623E-2</v>
      </c>
      <c r="G29" s="158">
        <f t="shared" si="5"/>
        <v>1.107632355804111</v>
      </c>
      <c r="H29" s="133">
        <v>2612527.90607</v>
      </c>
      <c r="I29" s="158">
        <f>H29/H79</f>
        <v>3.7029598620186607E-2</v>
      </c>
      <c r="J29" s="158">
        <f t="shared" si="6"/>
        <v>1.1859711846166821</v>
      </c>
      <c r="K29" s="127">
        <v>1646009.4026600001</v>
      </c>
      <c r="L29" s="198">
        <f>K29/K79</f>
        <v>4.6528773916077293E-2</v>
      </c>
      <c r="M29" s="198">
        <f>K29/H29</f>
        <v>0.63004471601456535</v>
      </c>
      <c r="N29" s="199">
        <f t="shared" si="1"/>
        <v>223904.10951999994</v>
      </c>
      <c r="O29" s="200">
        <f t="shared" si="7"/>
        <v>1.1574455215096071</v>
      </c>
      <c r="AMF29" s="32"/>
      <c r="AMG29" s="32"/>
      <c r="AMH29" s="32"/>
      <c r="AMI29" s="32"/>
      <c r="AMJ29" s="32"/>
    </row>
    <row r="30" spans="1:1024" s="38" customFormat="1" ht="47.25" x14ac:dyDescent="0.2">
      <c r="A30" s="242" t="s">
        <v>39</v>
      </c>
      <c r="B30" s="147" t="s">
        <v>40</v>
      </c>
      <c r="C30" s="127">
        <v>1200360.6308599999</v>
      </c>
      <c r="D30" s="129">
        <v>1873923.2716300001</v>
      </c>
      <c r="E30" s="142">
        <v>2107738.6489900001</v>
      </c>
      <c r="F30" s="158">
        <f>E30/E79</f>
        <v>2.9873961012284404E-2</v>
      </c>
      <c r="G30" s="158">
        <f t="shared" si="5"/>
        <v>1.1247731862343646</v>
      </c>
      <c r="H30" s="133">
        <v>2254484.7432199996</v>
      </c>
      <c r="I30" s="158">
        <f>H30/H79</f>
        <v>3.1954745801109241E-2</v>
      </c>
      <c r="J30" s="158">
        <f t="shared" si="6"/>
        <v>1.203082739486433</v>
      </c>
      <c r="K30" s="127">
        <v>1359543.36659</v>
      </c>
      <c r="L30" s="198">
        <f>K30/K79</f>
        <v>3.843105989002376E-2</v>
      </c>
      <c r="M30" s="198">
        <f t="shared" si="0"/>
        <v>0.60303950633447756</v>
      </c>
      <c r="N30" s="199">
        <f t="shared" si="1"/>
        <v>159182.73573000007</v>
      </c>
      <c r="O30" s="200">
        <f t="shared" si="7"/>
        <v>1.1326124263305382</v>
      </c>
      <c r="AMF30" s="32"/>
      <c r="AMG30" s="32"/>
      <c r="AMH30" s="32"/>
      <c r="AMI30" s="32"/>
      <c r="AMJ30" s="32"/>
    </row>
    <row r="31" spans="1:1024" s="38" customFormat="1" ht="63" x14ac:dyDescent="0.2">
      <c r="A31" s="242" t="s">
        <v>41</v>
      </c>
      <c r="B31" s="147" t="s">
        <v>42</v>
      </c>
      <c r="C31" s="129">
        <v>541878.77011000004</v>
      </c>
      <c r="D31" s="129">
        <v>901464.16365</v>
      </c>
      <c r="E31" s="142">
        <v>1034651.41025</v>
      </c>
      <c r="F31" s="158">
        <f>E31/E79</f>
        <v>1.4664596061719899E-2</v>
      </c>
      <c r="G31" s="158">
        <f t="shared" si="5"/>
        <v>1.1477454700592078</v>
      </c>
      <c r="H31" s="133">
        <v>1161418.3712299999</v>
      </c>
      <c r="I31" s="158" t="s">
        <v>326</v>
      </c>
      <c r="J31" s="158">
        <f t="shared" si="6"/>
        <v>1.288368875948938</v>
      </c>
      <c r="K31" s="127">
        <v>625286.91840999993</v>
      </c>
      <c r="L31" s="198">
        <f>K31/K79</f>
        <v>1.7675375129913021E-2</v>
      </c>
      <c r="M31" s="198">
        <f t="shared" si="0"/>
        <v>0.53838214884425317</v>
      </c>
      <c r="N31" s="199">
        <f t="shared" si="1"/>
        <v>83408.148299999884</v>
      </c>
      <c r="O31" s="200">
        <f t="shared" si="7"/>
        <v>1.1539240009035014</v>
      </c>
      <c r="AMF31" s="32"/>
      <c r="AMG31" s="32"/>
      <c r="AMH31" s="32"/>
      <c r="AMI31" s="32"/>
      <c r="AMJ31" s="32"/>
    </row>
    <row r="32" spans="1:1024" s="38" customFormat="1" ht="78.75" x14ac:dyDescent="0.2">
      <c r="A32" s="242" t="s">
        <v>43</v>
      </c>
      <c r="B32" s="147" t="s">
        <v>44</v>
      </c>
      <c r="C32" s="129">
        <v>658448.67154000001</v>
      </c>
      <c r="D32" s="129">
        <v>972459.10797999997</v>
      </c>
      <c r="E32" s="142">
        <v>1073045.85415</v>
      </c>
      <c r="F32" s="158">
        <f>E32/E79</f>
        <v>1.5208778387506146E-2</v>
      </c>
      <c r="G32" s="158">
        <f t="shared" si="5"/>
        <v>1.10343545075015</v>
      </c>
      <c r="H32" s="133">
        <v>1093066.3719899999</v>
      </c>
      <c r="I32" s="158" t="s">
        <v>326</v>
      </c>
      <c r="J32" s="158">
        <f t="shared" si="6"/>
        <v>1.1240229671564559</v>
      </c>
      <c r="K32" s="127">
        <v>734255.84817999997</v>
      </c>
      <c r="L32" s="198">
        <f>K32/K79</f>
        <v>2.0755667799536692E-2</v>
      </c>
      <c r="M32" s="198">
        <f t="shared" si="0"/>
        <v>0.67173949084467621</v>
      </c>
      <c r="N32" s="199">
        <f t="shared" si="1"/>
        <v>75807.176639999961</v>
      </c>
      <c r="O32" s="200">
        <f t="shared" si="7"/>
        <v>1.1151299712742981</v>
      </c>
      <c r="AMF32" s="32"/>
      <c r="AMG32" s="32"/>
      <c r="AMH32" s="32"/>
      <c r="AMI32" s="32"/>
      <c r="AMJ32" s="32"/>
    </row>
    <row r="33" spans="1:1024" s="38" customFormat="1" ht="78.75" x14ac:dyDescent="0.2">
      <c r="A33" s="242" t="s">
        <v>45</v>
      </c>
      <c r="B33" s="147" t="s">
        <v>46</v>
      </c>
      <c r="C33" s="129">
        <v>33.189209999999996</v>
      </c>
      <c r="D33" s="129">
        <v>0</v>
      </c>
      <c r="E33" s="142">
        <v>36.028400000000005</v>
      </c>
      <c r="F33" s="158">
        <f>E33/E79</f>
        <v>5.1064728421179787E-7</v>
      </c>
      <c r="G33" s="158" t="e">
        <f t="shared" si="5"/>
        <v>#DIV/0!</v>
      </c>
      <c r="H33" s="133">
        <v>0</v>
      </c>
      <c r="I33" s="158" t="s">
        <v>326</v>
      </c>
      <c r="J33" s="158" t="e">
        <f t="shared" si="6"/>
        <v>#DIV/0!</v>
      </c>
      <c r="K33" s="127">
        <v>0.6</v>
      </c>
      <c r="L33" s="198">
        <f>K33/K79</f>
        <v>1.6960574043217032E-8</v>
      </c>
      <c r="M33" s="198" t="e">
        <f t="shared" si="0"/>
        <v>#DIV/0!</v>
      </c>
      <c r="N33" s="199">
        <f t="shared" si="1"/>
        <v>-32.589209999999994</v>
      </c>
      <c r="O33" s="200">
        <f t="shared" si="7"/>
        <v>1.8078164560108544E-2</v>
      </c>
      <c r="AMF33" s="32"/>
      <c r="AMG33" s="32"/>
      <c r="AMH33" s="32"/>
      <c r="AMI33" s="32"/>
      <c r="AMJ33" s="32"/>
    </row>
    <row r="34" spans="1:1024" s="38" customFormat="1" ht="31.5" x14ac:dyDescent="0.2">
      <c r="A34" s="242" t="s">
        <v>47</v>
      </c>
      <c r="B34" s="147" t="s">
        <v>313</v>
      </c>
      <c r="C34" s="127">
        <v>118860.14118999999</v>
      </c>
      <c r="D34" s="129">
        <v>170944.75404</v>
      </c>
      <c r="E34" s="142">
        <v>167492.90093</v>
      </c>
      <c r="F34" s="158">
        <f>E34/E79</f>
        <v>2.3739548518574294E-3</v>
      </c>
      <c r="G34" s="158" t="s">
        <v>326</v>
      </c>
      <c r="H34" s="133">
        <v>193407.29605999999</v>
      </c>
      <c r="I34" s="158" t="s">
        <v>326</v>
      </c>
      <c r="J34" s="158" t="s">
        <v>326</v>
      </c>
      <c r="K34" s="127">
        <v>126962.05056</v>
      </c>
      <c r="L34" s="198">
        <f>K34/K79</f>
        <v>3.5889154320025746E-3</v>
      </c>
      <c r="M34" s="198" t="s">
        <v>326</v>
      </c>
      <c r="N34" s="199">
        <f t="shared" si="1"/>
        <v>8101.9093700000085</v>
      </c>
      <c r="O34" s="200">
        <f t="shared" si="7"/>
        <v>1.0681633833586732</v>
      </c>
      <c r="AMF34" s="32"/>
      <c r="AMG34" s="32"/>
      <c r="AMH34" s="32"/>
      <c r="AMI34" s="32"/>
      <c r="AMJ34" s="32"/>
    </row>
    <row r="35" spans="1:1024" s="38" customFormat="1" x14ac:dyDescent="0.2">
      <c r="A35" s="242" t="s">
        <v>48</v>
      </c>
      <c r="B35" s="147" t="s">
        <v>308</v>
      </c>
      <c r="C35" s="127">
        <v>47225.023659999999</v>
      </c>
      <c r="D35" s="129">
        <v>80000</v>
      </c>
      <c r="E35" s="142">
        <v>106707.96829999999</v>
      </c>
      <c r="F35" s="158">
        <f>E35/E79</f>
        <v>1.5124217066579035E-3</v>
      </c>
      <c r="G35" s="158">
        <f t="shared" ref="G35:G41" si="8">E35/D35</f>
        <v>1.3338496037499998</v>
      </c>
      <c r="H35" s="133">
        <v>96000</v>
      </c>
      <c r="I35" s="158">
        <f>H35/H84</f>
        <v>1.4202526862225652E-2</v>
      </c>
      <c r="J35" s="158">
        <f t="shared" ref="J35:J41" si="9">H35/D35</f>
        <v>1.2</v>
      </c>
      <c r="K35" s="127">
        <v>89442.320630000002</v>
      </c>
      <c r="L35" s="198">
        <f>K35/K79</f>
        <v>2.528321836070456E-3</v>
      </c>
      <c r="M35" s="198">
        <f t="shared" si="0"/>
        <v>0.93169083989583334</v>
      </c>
      <c r="N35" s="199">
        <f t="shared" si="1"/>
        <v>42217.296970000003</v>
      </c>
      <c r="O35" s="200">
        <f t="shared" si="7"/>
        <v>1.8939603137935199</v>
      </c>
      <c r="AMF35" s="32"/>
      <c r="AMG35" s="32"/>
      <c r="AMH35" s="32"/>
      <c r="AMI35" s="32"/>
      <c r="AMJ35" s="32"/>
    </row>
    <row r="36" spans="1:1024" s="38" customFormat="1" x14ac:dyDescent="0.2">
      <c r="A36" s="242" t="s">
        <v>49</v>
      </c>
      <c r="B36" s="147" t="s">
        <v>50</v>
      </c>
      <c r="C36" s="127">
        <v>1318468.77413</v>
      </c>
      <c r="D36" s="129">
        <v>2793779.40931</v>
      </c>
      <c r="E36" s="142">
        <v>2948975.8912600004</v>
      </c>
      <c r="F36" s="158">
        <f>E36/E79</f>
        <v>4.1797208038047352E-2</v>
      </c>
      <c r="G36" s="158">
        <f t="shared" si="8"/>
        <v>1.0555507286770112</v>
      </c>
      <c r="H36" s="133">
        <v>2910048.1676500002</v>
      </c>
      <c r="I36" s="158">
        <f>H36/H79</f>
        <v>4.1246608452725847E-2</v>
      </c>
      <c r="J36" s="158">
        <f t="shared" si="9"/>
        <v>1.0416170145547448</v>
      </c>
      <c r="K36" s="127">
        <v>1394123.4966199999</v>
      </c>
      <c r="L36" s="198">
        <f>K36/K79</f>
        <v>3.9408557983020231E-2</v>
      </c>
      <c r="M36" s="198">
        <f t="shared" si="0"/>
        <v>0.47907230956449071</v>
      </c>
      <c r="N36" s="199">
        <f t="shared" si="1"/>
        <v>75654.72248999984</v>
      </c>
      <c r="O36" s="200">
        <f t="shared" si="7"/>
        <v>1.0573807464950553</v>
      </c>
      <c r="AMF36" s="32"/>
      <c r="AMG36" s="32"/>
      <c r="AMH36" s="32"/>
      <c r="AMI36" s="32"/>
      <c r="AMJ36" s="32"/>
    </row>
    <row r="37" spans="1:1024" s="38" customFormat="1" x14ac:dyDescent="0.2">
      <c r="A37" s="242" t="s">
        <v>51</v>
      </c>
      <c r="B37" s="147" t="s">
        <v>52</v>
      </c>
      <c r="C37" s="127">
        <v>890082.29269000003</v>
      </c>
      <c r="D37" s="129">
        <v>1840389.7</v>
      </c>
      <c r="E37" s="142">
        <v>1731247.0906800001</v>
      </c>
      <c r="F37" s="158">
        <f>E37/E79</f>
        <v>2.4537770901714152E-2</v>
      </c>
      <c r="G37" s="158">
        <f t="shared" si="8"/>
        <v>0.94069592471637942</v>
      </c>
      <c r="H37" s="133">
        <v>1868788</v>
      </c>
      <c r="I37" s="158">
        <f>H37/H79</f>
        <v>2.6487935070641552E-2</v>
      </c>
      <c r="J37" s="158">
        <f t="shared" si="9"/>
        <v>1.0154305905971981</v>
      </c>
      <c r="K37" s="127">
        <v>949014.49214999995</v>
      </c>
      <c r="L37" s="198">
        <f>K37/K79</f>
        <v>2.6826384270326808E-2</v>
      </c>
      <c r="M37" s="198">
        <f t="shared" si="0"/>
        <v>0.50782351564222372</v>
      </c>
      <c r="N37" s="199">
        <f t="shared" si="1"/>
        <v>58932.199459999916</v>
      </c>
      <c r="O37" s="200">
        <f t="shared" si="7"/>
        <v>1.0662098324435771</v>
      </c>
      <c r="AMF37" s="32"/>
      <c r="AMG37" s="32"/>
      <c r="AMH37" s="32"/>
      <c r="AMI37" s="32"/>
      <c r="AMJ37" s="32"/>
    </row>
    <row r="38" spans="1:1024" s="38" customFormat="1" x14ac:dyDescent="0.2">
      <c r="A38" s="242" t="s">
        <v>53</v>
      </c>
      <c r="B38" s="147" t="s">
        <v>54</v>
      </c>
      <c r="C38" s="127">
        <v>160275.05716999999</v>
      </c>
      <c r="D38" s="129">
        <v>419830.83919999999</v>
      </c>
      <c r="E38" s="142">
        <v>487040.54768999998</v>
      </c>
      <c r="F38" s="158">
        <f>E38/E79</f>
        <v>6.9030523969680893E-3</v>
      </c>
      <c r="G38" s="158">
        <f t="shared" si="8"/>
        <v>1.1600875929411714</v>
      </c>
      <c r="H38" s="133">
        <v>461814</v>
      </c>
      <c r="I38" s="158">
        <f>H38/H79</f>
        <v>6.5456858919862807E-3</v>
      </c>
      <c r="J38" s="158">
        <f t="shared" si="9"/>
        <v>1.1000001831213737</v>
      </c>
      <c r="K38" s="127">
        <v>155964.94556999998</v>
      </c>
      <c r="L38" s="198">
        <f>K38/K79</f>
        <v>4.4087583458104988E-3</v>
      </c>
      <c r="M38" s="198">
        <f t="shared" si="0"/>
        <v>0.33772242844521816</v>
      </c>
      <c r="N38" s="199">
        <f t="shared" si="1"/>
        <v>-4310.1116000000038</v>
      </c>
      <c r="O38" s="200">
        <f t="shared" si="7"/>
        <v>0.97310803267767132</v>
      </c>
      <c r="AMF38" s="32"/>
      <c r="AMG38" s="32"/>
      <c r="AMH38" s="32"/>
      <c r="AMI38" s="32"/>
      <c r="AMJ38" s="32"/>
    </row>
    <row r="39" spans="1:1024" s="38" customFormat="1" x14ac:dyDescent="0.2">
      <c r="A39" s="242" t="s">
        <v>55</v>
      </c>
      <c r="B39" s="147" t="s">
        <v>56</v>
      </c>
      <c r="C39" s="127">
        <v>2947</v>
      </c>
      <c r="D39" s="129">
        <v>5430</v>
      </c>
      <c r="E39" s="142">
        <v>5754</v>
      </c>
      <c r="F39" s="158">
        <f>E39/E79</f>
        <v>8.1554120453716648E-5</v>
      </c>
      <c r="G39" s="158">
        <f t="shared" si="8"/>
        <v>1.0596685082872928</v>
      </c>
      <c r="H39" s="133">
        <v>5430</v>
      </c>
      <c r="I39" s="158">
        <f>H39/H79</f>
        <v>7.6964046983169637E-5</v>
      </c>
      <c r="J39" s="158">
        <f t="shared" si="9"/>
        <v>1</v>
      </c>
      <c r="K39" s="127">
        <v>2471</v>
      </c>
      <c r="L39" s="198">
        <f>K39/K79</f>
        <v>6.9849297434648825E-5</v>
      </c>
      <c r="M39" s="198">
        <f t="shared" si="0"/>
        <v>0.45506445672191531</v>
      </c>
      <c r="N39" s="199">
        <f t="shared" si="1"/>
        <v>-476</v>
      </c>
      <c r="O39" s="200">
        <f t="shared" si="7"/>
        <v>0.83847980997624705</v>
      </c>
      <c r="AMF39" s="32"/>
      <c r="AMG39" s="32"/>
      <c r="AMH39" s="32"/>
      <c r="AMI39" s="32"/>
      <c r="AMJ39" s="32"/>
    </row>
    <row r="40" spans="1:1024" s="38" customFormat="1" ht="47.25" x14ac:dyDescent="0.2">
      <c r="A40" s="242" t="s">
        <v>57</v>
      </c>
      <c r="B40" s="147" t="s">
        <v>58</v>
      </c>
      <c r="C40" s="127">
        <v>10883.629570000001</v>
      </c>
      <c r="D40" s="129">
        <v>15746</v>
      </c>
      <c r="E40" s="142">
        <v>23335.74582</v>
      </c>
      <c r="F40" s="158">
        <f>E40/E79</f>
        <v>3.3074838816155624E-4</v>
      </c>
      <c r="G40" s="158">
        <f t="shared" si="8"/>
        <v>1.4820110389940302</v>
      </c>
      <c r="H40" s="133">
        <v>16047</v>
      </c>
      <c r="I40" s="158">
        <f>H40/H79</f>
        <v>2.2744789354307978E-4</v>
      </c>
      <c r="J40" s="158">
        <f t="shared" si="9"/>
        <v>1.0191159659596087</v>
      </c>
      <c r="K40" s="127">
        <v>9104.7377400000005</v>
      </c>
      <c r="L40" s="198">
        <f>K40/K79</f>
        <v>2.5736929763890421E-4</v>
      </c>
      <c r="M40" s="198">
        <f t="shared" si="0"/>
        <v>0.56737943166947091</v>
      </c>
      <c r="N40" s="199">
        <f t="shared" si="1"/>
        <v>-1778.8918300000005</v>
      </c>
      <c r="O40" s="200">
        <f t="shared" si="7"/>
        <v>0.83655343848678965</v>
      </c>
      <c r="AMF40" s="32"/>
      <c r="AMG40" s="32"/>
      <c r="AMH40" s="32"/>
      <c r="AMI40" s="32"/>
      <c r="AMJ40" s="32"/>
    </row>
    <row r="41" spans="1:1024" s="38" customFormat="1" ht="31.5" x14ac:dyDescent="0.2">
      <c r="A41" s="242" t="s">
        <v>59</v>
      </c>
      <c r="B41" s="147" t="s">
        <v>60</v>
      </c>
      <c r="C41" s="127">
        <v>10848.98898</v>
      </c>
      <c r="D41" s="129">
        <v>15500</v>
      </c>
      <c r="E41" s="142">
        <v>23056.434659999999</v>
      </c>
      <c r="F41" s="158">
        <f>E41/E79</f>
        <v>3.2678958107314692E-4</v>
      </c>
      <c r="G41" s="158">
        <f t="shared" si="8"/>
        <v>1.487511913548387</v>
      </c>
      <c r="H41" s="133">
        <v>15800</v>
      </c>
      <c r="I41" s="158">
        <f>H41/H79</f>
        <v>2.2394695070609213E-4</v>
      </c>
      <c r="J41" s="158">
        <f t="shared" si="9"/>
        <v>1.0193548387096774</v>
      </c>
      <c r="K41" s="127">
        <v>9078.70586</v>
      </c>
      <c r="L41" s="198">
        <f>K41/K79</f>
        <v>2.5663343825853063E-4</v>
      </c>
      <c r="M41" s="198">
        <f t="shared" si="0"/>
        <v>0.57460163670886077</v>
      </c>
      <c r="N41" s="199">
        <f t="shared" si="1"/>
        <v>-1770.2831200000001</v>
      </c>
      <c r="O41" s="200">
        <f t="shared" si="7"/>
        <v>0.83682506054126349</v>
      </c>
      <c r="AMF41" s="32"/>
      <c r="AMG41" s="32"/>
      <c r="AMH41" s="32"/>
      <c r="AMI41" s="32"/>
      <c r="AMJ41" s="32"/>
    </row>
    <row r="42" spans="1:1024" s="38" customFormat="1" ht="63" x14ac:dyDescent="0.2">
      <c r="A42" s="242" t="s">
        <v>61</v>
      </c>
      <c r="B42" s="147" t="s">
        <v>62</v>
      </c>
      <c r="C42" s="127">
        <v>0</v>
      </c>
      <c r="D42" s="129">
        <v>0</v>
      </c>
      <c r="E42" s="142">
        <v>0</v>
      </c>
      <c r="F42" s="158">
        <f>E42/E79</f>
        <v>0</v>
      </c>
      <c r="G42" s="158" t="s">
        <v>326</v>
      </c>
      <c r="H42" s="133">
        <v>0</v>
      </c>
      <c r="I42" s="158">
        <f>H42/H79</f>
        <v>0</v>
      </c>
      <c r="J42" s="158" t="s">
        <v>326</v>
      </c>
      <c r="K42" s="127">
        <v>0</v>
      </c>
      <c r="L42" s="198">
        <f>K42/K79</f>
        <v>0</v>
      </c>
      <c r="M42" s="198" t="s">
        <v>326</v>
      </c>
      <c r="N42" s="199">
        <f t="shared" si="1"/>
        <v>0</v>
      </c>
      <c r="O42" s="200" t="s">
        <v>326</v>
      </c>
      <c r="AMF42" s="32"/>
      <c r="AMG42" s="32"/>
      <c r="AMH42" s="32"/>
      <c r="AMI42" s="32"/>
      <c r="AMJ42" s="32"/>
    </row>
    <row r="43" spans="1:1024" s="38" customFormat="1" ht="63" x14ac:dyDescent="0.2">
      <c r="A43" s="242" t="s">
        <v>63</v>
      </c>
      <c r="B43" s="147" t="s">
        <v>64</v>
      </c>
      <c r="C43" s="127">
        <v>34.640589999999996</v>
      </c>
      <c r="D43" s="129">
        <v>246</v>
      </c>
      <c r="E43" s="142">
        <v>279.31115999999997</v>
      </c>
      <c r="F43" s="158">
        <f>E43/E79</f>
        <v>3.9588070884093359E-6</v>
      </c>
      <c r="G43" s="158">
        <f>E43/D43</f>
        <v>1.135411219512195</v>
      </c>
      <c r="H43" s="133">
        <v>247</v>
      </c>
      <c r="I43" s="158" t="s">
        <v>326</v>
      </c>
      <c r="J43" s="158">
        <f>H43/D43</f>
        <v>1.0040650406504066</v>
      </c>
      <c r="K43" s="127">
        <v>26.031880000000001</v>
      </c>
      <c r="L43" s="198">
        <f>K43/K79</f>
        <v>7.3585938037356774E-7</v>
      </c>
      <c r="M43" s="198">
        <f t="shared" si="0"/>
        <v>0.10539222672064778</v>
      </c>
      <c r="N43" s="199">
        <f t="shared" si="1"/>
        <v>-8.608709999999995</v>
      </c>
      <c r="O43" s="200">
        <f>K43/C43</f>
        <v>0.75148489099059812</v>
      </c>
      <c r="AMF43" s="32"/>
      <c r="AMG43" s="32"/>
      <c r="AMH43" s="32"/>
      <c r="AMI43" s="32"/>
      <c r="AMJ43" s="32"/>
    </row>
    <row r="44" spans="1:1024" s="38" customFormat="1" x14ac:dyDescent="0.2">
      <c r="A44" s="242" t="s">
        <v>65</v>
      </c>
      <c r="B44" s="147" t="s">
        <v>66</v>
      </c>
      <c r="C44" s="127">
        <v>102962.077</v>
      </c>
      <c r="D44" s="129">
        <v>215716.56233000002</v>
      </c>
      <c r="E44" s="142">
        <v>297844.53177</v>
      </c>
      <c r="F44" s="158">
        <f>E44/E79</f>
        <v>4.2214891936829015E-3</v>
      </c>
      <c r="G44" s="158">
        <f>E44/D44</f>
        <v>1.3807216680672012</v>
      </c>
      <c r="H44" s="133">
        <v>267909.63277000003</v>
      </c>
      <c r="I44" s="158">
        <f>H44/H79</f>
        <v>3.7973129951664837E-3</v>
      </c>
      <c r="J44" s="158">
        <f>H44/D44</f>
        <v>1.2419520776534341</v>
      </c>
      <c r="K44" s="127">
        <v>236070.48658000003</v>
      </c>
      <c r="L44" s="198">
        <f>K44/K79</f>
        <v>6.6731516117639394E-3</v>
      </c>
      <c r="M44" s="198">
        <f>K44/H44</f>
        <v>0.88115714294851855</v>
      </c>
      <c r="N44" s="199">
        <f t="shared" si="1"/>
        <v>133108.40958000004</v>
      </c>
      <c r="O44" s="200">
        <f>K44/C44</f>
        <v>2.2927906415485384</v>
      </c>
      <c r="AMF44" s="32"/>
      <c r="AMG44" s="32"/>
      <c r="AMH44" s="32"/>
      <c r="AMI44" s="32"/>
      <c r="AMJ44" s="32"/>
    </row>
    <row r="45" spans="1:1024" s="38" customFormat="1" ht="110.25" x14ac:dyDescent="0.2">
      <c r="A45" s="242" t="s">
        <v>318</v>
      </c>
      <c r="B45" s="147" t="s">
        <v>319</v>
      </c>
      <c r="C45" s="127">
        <v>0</v>
      </c>
      <c r="D45" s="127">
        <v>0</v>
      </c>
      <c r="E45" s="142">
        <v>0</v>
      </c>
      <c r="F45" s="158">
        <f>E45/E79</f>
        <v>0</v>
      </c>
      <c r="G45" s="158" t="s">
        <v>326</v>
      </c>
      <c r="H45" s="133">
        <v>0</v>
      </c>
      <c r="I45" s="158" t="s">
        <v>326</v>
      </c>
      <c r="J45" s="158" t="s">
        <v>326</v>
      </c>
      <c r="K45" s="127">
        <v>0</v>
      </c>
      <c r="L45" s="198">
        <f>K45/K79</f>
        <v>0</v>
      </c>
      <c r="M45" s="198" t="s">
        <v>326</v>
      </c>
      <c r="N45" s="199">
        <f t="shared" si="1"/>
        <v>0</v>
      </c>
      <c r="O45" s="200" t="s">
        <v>326</v>
      </c>
      <c r="AMF45" s="32"/>
      <c r="AMG45" s="32"/>
      <c r="AMH45" s="32"/>
      <c r="AMI45" s="32"/>
      <c r="AMJ45" s="32"/>
    </row>
    <row r="46" spans="1:1024" s="38" customFormat="1" ht="173.25" x14ac:dyDescent="0.2">
      <c r="A46" s="242" t="s">
        <v>332</v>
      </c>
      <c r="B46" s="147" t="s">
        <v>331</v>
      </c>
      <c r="C46" s="127">
        <v>3.2001200000000001</v>
      </c>
      <c r="D46" s="127">
        <v>0</v>
      </c>
      <c r="E46" s="142">
        <v>6.6501200000000003</v>
      </c>
      <c r="F46" s="158" t="s">
        <v>326</v>
      </c>
      <c r="G46" s="158" t="s">
        <v>326</v>
      </c>
      <c r="H46" s="133">
        <v>0</v>
      </c>
      <c r="I46" s="158" t="s">
        <v>326</v>
      </c>
      <c r="J46" s="158" t="s">
        <v>326</v>
      </c>
      <c r="K46" s="127">
        <v>7.9</v>
      </c>
      <c r="L46" s="198">
        <f>K46/K79</f>
        <v>2.2331422490235762E-7</v>
      </c>
      <c r="M46" s="198" t="s">
        <v>326</v>
      </c>
      <c r="N46" s="199">
        <f t="shared" si="1"/>
        <v>4.6998800000000003</v>
      </c>
      <c r="O46" s="200" t="s">
        <v>326</v>
      </c>
      <c r="AMF46" s="32"/>
      <c r="AMG46" s="32"/>
      <c r="AMH46" s="32"/>
      <c r="AMI46" s="32"/>
      <c r="AMJ46" s="32"/>
    </row>
    <row r="47" spans="1:1024" s="38" customFormat="1" ht="141.75" x14ac:dyDescent="0.2">
      <c r="A47" s="242" t="s">
        <v>67</v>
      </c>
      <c r="B47" s="147" t="s">
        <v>68</v>
      </c>
      <c r="C47" s="127">
        <v>3846.15</v>
      </c>
      <c r="D47" s="129">
        <v>3073</v>
      </c>
      <c r="E47" s="142">
        <v>6483.3504999999996</v>
      </c>
      <c r="F47" s="158">
        <f>E47/E79</f>
        <v>9.1891544598655538E-5</v>
      </c>
      <c r="G47" s="158">
        <f>E47/D47</f>
        <v>2.1097788805727302</v>
      </c>
      <c r="H47" s="133">
        <v>5852</v>
      </c>
      <c r="I47" s="158">
        <f>H47/H79</f>
        <v>8.2945414907091851E-5</v>
      </c>
      <c r="J47" s="158">
        <f>H47/D47</f>
        <v>1.9043280182232347</v>
      </c>
      <c r="K47" s="127">
        <v>2511.4504999999999</v>
      </c>
      <c r="L47" s="198">
        <f>K47/K79</f>
        <v>7.0992736935207397E-5</v>
      </c>
      <c r="M47" s="198">
        <f t="shared" si="0"/>
        <v>0.42916105604921395</v>
      </c>
      <c r="N47" s="199">
        <f t="shared" si="1"/>
        <v>-1334.6995000000002</v>
      </c>
      <c r="O47" s="200">
        <f>K47/C47</f>
        <v>0.65297778297778297</v>
      </c>
      <c r="AMF47" s="32"/>
      <c r="AMG47" s="32"/>
      <c r="AMH47" s="32"/>
      <c r="AMI47" s="32"/>
      <c r="AMJ47" s="32"/>
    </row>
    <row r="48" spans="1:1024" s="38" customFormat="1" ht="63" x14ac:dyDescent="0.2">
      <c r="A48" s="242" t="s">
        <v>69</v>
      </c>
      <c r="B48" s="147" t="s">
        <v>70</v>
      </c>
      <c r="C48" s="127">
        <v>34687.178520000001</v>
      </c>
      <c r="D48" s="129">
        <v>69801.86</v>
      </c>
      <c r="E48" s="142">
        <v>82550.947349999988</v>
      </c>
      <c r="F48" s="158">
        <f>E48/E79</f>
        <v>1.1700330037800347E-3</v>
      </c>
      <c r="G48" s="158">
        <f>E48/D48</f>
        <v>1.1826468141393365</v>
      </c>
      <c r="H48" s="133">
        <v>75522.94</v>
      </c>
      <c r="I48" s="158">
        <f>H48/H79</f>
        <v>1.0704514000860225E-3</v>
      </c>
      <c r="J48" s="158">
        <f>H48/D48</f>
        <v>1.0819617127681125</v>
      </c>
      <c r="K48" s="127">
        <v>40072.046560000003</v>
      </c>
      <c r="L48" s="198">
        <f>K44/K79</f>
        <v>6.6731516117639394E-3</v>
      </c>
      <c r="M48" s="198">
        <f>K44/H48</f>
        <v>3.1258116617282115</v>
      </c>
      <c r="N48" s="199">
        <f t="shared" si="1"/>
        <v>5384.8680400000012</v>
      </c>
      <c r="O48" s="200">
        <f>K44/C48</f>
        <v>6.8056987236331734</v>
      </c>
      <c r="AMF48" s="32"/>
      <c r="AMG48" s="32"/>
      <c r="AMH48" s="32"/>
      <c r="AMI48" s="32"/>
      <c r="AMJ48" s="32"/>
    </row>
    <row r="49" spans="1:1024" s="38" customFormat="1" ht="47.25" x14ac:dyDescent="0.2">
      <c r="A49" s="242" t="s">
        <v>71</v>
      </c>
      <c r="B49" s="147" t="s">
        <v>72</v>
      </c>
      <c r="C49" s="127">
        <v>-6.6256700000000004</v>
      </c>
      <c r="D49" s="129">
        <v>0</v>
      </c>
      <c r="E49" s="142">
        <v>0.67671000000000003</v>
      </c>
      <c r="F49" s="158">
        <f>E49/E79</f>
        <v>9.5913258345906494E-9</v>
      </c>
      <c r="G49" s="158" t="s">
        <v>326</v>
      </c>
      <c r="H49" s="133">
        <v>0</v>
      </c>
      <c r="I49" s="158">
        <f>H49/H79</f>
        <v>0</v>
      </c>
      <c r="J49" s="158" t="s">
        <v>326</v>
      </c>
      <c r="K49" s="127">
        <v>-0.94664000000000004</v>
      </c>
      <c r="L49" s="198">
        <f>K49/K79</f>
        <v>-2.6759263020451623E-8</v>
      </c>
      <c r="M49" s="198">
        <v>0</v>
      </c>
      <c r="N49" s="199">
        <f t="shared" si="1"/>
        <v>5.67903</v>
      </c>
      <c r="O49" s="200">
        <f>K49/C49</f>
        <v>0.14287460739819519</v>
      </c>
      <c r="AMF49" s="32"/>
      <c r="AMG49" s="32"/>
      <c r="AMH49" s="32"/>
      <c r="AMI49" s="32"/>
      <c r="AMJ49" s="32"/>
    </row>
    <row r="50" spans="1:1024" s="38" customFormat="1" ht="47.25" x14ac:dyDescent="0.2">
      <c r="A50" s="242" t="s">
        <v>309</v>
      </c>
      <c r="B50" s="147" t="s">
        <v>310</v>
      </c>
      <c r="C50" s="127">
        <v>0</v>
      </c>
      <c r="D50" s="129">
        <v>0</v>
      </c>
      <c r="E50" s="142">
        <v>0.60117999999999994</v>
      </c>
      <c r="F50" s="158">
        <f>E50/E79</f>
        <v>8.5208039858125416E-9</v>
      </c>
      <c r="G50" s="158" t="s">
        <v>326</v>
      </c>
      <c r="H50" s="133">
        <v>0</v>
      </c>
      <c r="I50" s="158" t="s">
        <v>326</v>
      </c>
      <c r="J50" s="158" t="s">
        <v>326</v>
      </c>
      <c r="K50" s="127">
        <v>0</v>
      </c>
      <c r="L50" s="198">
        <f>K50/K79</f>
        <v>0</v>
      </c>
      <c r="M50" s="198">
        <v>0</v>
      </c>
      <c r="N50" s="199">
        <f t="shared" si="1"/>
        <v>0</v>
      </c>
      <c r="O50" s="200" t="s">
        <v>326</v>
      </c>
      <c r="AMF50" s="32"/>
      <c r="AMG50" s="32"/>
      <c r="AMH50" s="32"/>
      <c r="AMI50" s="32"/>
      <c r="AMJ50" s="32"/>
    </row>
    <row r="51" spans="1:1024" s="38" customFormat="1" ht="37.5" customHeight="1" x14ac:dyDescent="0.2">
      <c r="A51" s="242" t="s">
        <v>320</v>
      </c>
      <c r="B51" s="147" t="s">
        <v>321</v>
      </c>
      <c r="C51" s="127">
        <v>0</v>
      </c>
      <c r="D51" s="129">
        <v>0</v>
      </c>
      <c r="E51" s="142">
        <v>0</v>
      </c>
      <c r="F51" s="158">
        <f>E51/E79</f>
        <v>0</v>
      </c>
      <c r="G51" s="158" t="s">
        <v>326</v>
      </c>
      <c r="H51" s="133">
        <v>0</v>
      </c>
      <c r="I51" s="158" t="s">
        <v>326</v>
      </c>
      <c r="J51" s="158" t="s">
        <v>326</v>
      </c>
      <c r="K51" s="127">
        <v>0</v>
      </c>
      <c r="L51" s="198">
        <f>K51/K79</f>
        <v>0</v>
      </c>
      <c r="M51" s="198">
        <v>0</v>
      </c>
      <c r="N51" s="199">
        <f t="shared" si="1"/>
        <v>0</v>
      </c>
      <c r="O51" s="200" t="s">
        <v>326</v>
      </c>
      <c r="AMF51" s="32"/>
      <c r="AMG51" s="32"/>
      <c r="AMH51" s="32"/>
      <c r="AMI51" s="32"/>
      <c r="AMJ51" s="32"/>
    </row>
    <row r="52" spans="1:1024" s="38" customFormat="1" ht="35.25" customHeight="1" x14ac:dyDescent="0.2">
      <c r="A52" s="242" t="s">
        <v>49</v>
      </c>
      <c r="B52" s="147" t="s">
        <v>73</v>
      </c>
      <c r="C52" s="127">
        <v>-31.159459999999999</v>
      </c>
      <c r="D52" s="129">
        <v>0</v>
      </c>
      <c r="E52" s="142">
        <v>-6.4986499999999996</v>
      </c>
      <c r="F52" s="158">
        <f>E52/E79</f>
        <v>-9.2108391533984296E-8</v>
      </c>
      <c r="G52" s="158" t="s">
        <v>326</v>
      </c>
      <c r="H52" s="133">
        <v>0</v>
      </c>
      <c r="I52" s="158">
        <f>H52/H79</f>
        <v>0</v>
      </c>
      <c r="J52" s="158" t="s">
        <v>326</v>
      </c>
      <c r="K52" s="127">
        <v>-1.00925</v>
      </c>
      <c r="L52" s="198">
        <f>K52/K79</f>
        <v>-2.8529098921861319E-8</v>
      </c>
      <c r="M52" s="198">
        <v>0</v>
      </c>
      <c r="N52" s="199">
        <f t="shared" si="1"/>
        <v>30.150209999999998</v>
      </c>
      <c r="O52" s="200">
        <f t="shared" ref="O52:O65" si="10">K52/C52</f>
        <v>3.2389842442712424E-2</v>
      </c>
      <c r="AMF52" s="32"/>
      <c r="AMG52" s="32"/>
      <c r="AMH52" s="32"/>
      <c r="AMI52" s="32"/>
      <c r="AMJ52" s="32"/>
    </row>
    <row r="53" spans="1:1024" s="38" customFormat="1" ht="47.25" x14ac:dyDescent="0.2">
      <c r="A53" s="242" t="s">
        <v>74</v>
      </c>
      <c r="B53" s="147" t="s">
        <v>75</v>
      </c>
      <c r="C53" s="127">
        <v>0</v>
      </c>
      <c r="D53" s="129">
        <v>0</v>
      </c>
      <c r="E53" s="142">
        <v>0.49213999999999997</v>
      </c>
      <c r="F53" s="158">
        <f>E53/E79</f>
        <v>6.975329308323272E-9</v>
      </c>
      <c r="G53" s="158" t="s">
        <v>326</v>
      </c>
      <c r="H53" s="133">
        <v>0</v>
      </c>
      <c r="I53" s="158">
        <f>H53/H79</f>
        <v>0</v>
      </c>
      <c r="J53" s="158" t="s">
        <v>326</v>
      </c>
      <c r="K53" s="127">
        <v>0</v>
      </c>
      <c r="L53" s="198">
        <f>K53/K79</f>
        <v>0</v>
      </c>
      <c r="M53" s="198">
        <v>0</v>
      </c>
      <c r="N53" s="199">
        <f t="shared" si="1"/>
        <v>0</v>
      </c>
      <c r="O53" s="200" t="e">
        <f t="shared" si="10"/>
        <v>#DIV/0!</v>
      </c>
      <c r="AMF53" s="32"/>
      <c r="AMG53" s="32"/>
      <c r="AMH53" s="32"/>
      <c r="AMI53" s="32"/>
      <c r="AMJ53" s="32"/>
    </row>
    <row r="54" spans="1:1024" s="38" customFormat="1" x14ac:dyDescent="0.2">
      <c r="A54" s="244" t="s">
        <v>76</v>
      </c>
      <c r="B54" s="140"/>
      <c r="C54" s="146">
        <v>2671584.2732300004</v>
      </c>
      <c r="D54" s="146">
        <f>D55+D56+D57+D58+D59+D60+D61</f>
        <v>5821116.3692599991</v>
      </c>
      <c r="E54" s="146">
        <f>E55+E56+E57+E58+E59+E60+E61</f>
        <v>6115264.6850299994</v>
      </c>
      <c r="F54" s="157">
        <f>E54/E79</f>
        <v>8.6674493001268019E-2</v>
      </c>
      <c r="G54" s="157">
        <f t="shared" ref="G54:G65" si="11">E54/D54</f>
        <v>1.0505312550223753</v>
      </c>
      <c r="H54" s="146">
        <f>H55+H56+H57+H58+H59+H60+H61</f>
        <v>5888938.4674099991</v>
      </c>
      <c r="I54" s="157">
        <f>H54/H79</f>
        <v>8.3468975485587141E-2</v>
      </c>
      <c r="J54" s="157">
        <f t="shared" ref="J54:J65" si="12">H54/D54</f>
        <v>1.0116510466116351</v>
      </c>
      <c r="K54" s="146">
        <f>K55+K56+K57+K58+K59+K60+K61</f>
        <v>3256442.3775599999</v>
      </c>
      <c r="L54" s="157">
        <f>K54/K79</f>
        <v>9.2051886770126837E-2</v>
      </c>
      <c r="M54" s="195">
        <f>K54/H54</f>
        <v>0.55297612559232745</v>
      </c>
      <c r="N54" s="196">
        <f t="shared" si="1"/>
        <v>584858.10432999954</v>
      </c>
      <c r="O54" s="197">
        <f t="shared" si="10"/>
        <v>1.2189180817503817</v>
      </c>
      <c r="AMF54" s="32"/>
      <c r="AMG54" s="32"/>
      <c r="AMH54" s="32"/>
      <c r="AMI54" s="32"/>
      <c r="AMJ54" s="32"/>
    </row>
    <row r="55" spans="1:1024" s="38" customFormat="1" ht="69" customHeight="1" x14ac:dyDescent="0.2">
      <c r="A55" s="242" t="s">
        <v>77</v>
      </c>
      <c r="B55" s="147" t="s">
        <v>78</v>
      </c>
      <c r="C55" s="127">
        <v>1432580.84369</v>
      </c>
      <c r="D55" s="147">
        <v>3491719.4821500001</v>
      </c>
      <c r="E55" s="143">
        <v>3516099.0874899998</v>
      </c>
      <c r="F55" s="159">
        <f>E55/E79</f>
        <v>4.9835309090782522E-2</v>
      </c>
      <c r="G55" s="159">
        <f t="shared" si="11"/>
        <v>1.0069821202604134</v>
      </c>
      <c r="H55" s="138">
        <v>3522723.5834299996</v>
      </c>
      <c r="I55" s="158">
        <f>H55/H79</f>
        <v>4.9930582575290275E-2</v>
      </c>
      <c r="J55" s="158">
        <f t="shared" si="12"/>
        <v>1.008879321903863</v>
      </c>
      <c r="K55" s="138">
        <v>1814309.7128299999</v>
      </c>
      <c r="L55" s="198">
        <f>K55/K79</f>
        <v>5.1286223702968411E-2</v>
      </c>
      <c r="M55" s="198">
        <f>K55/H55</f>
        <v>0.51503039334793499</v>
      </c>
      <c r="N55" s="199">
        <f t="shared" si="1"/>
        <v>381728.86913999985</v>
      </c>
      <c r="O55" s="200">
        <f t="shared" si="10"/>
        <v>1.2664623576542835</v>
      </c>
      <c r="AMF55" s="32"/>
      <c r="AMG55" s="32"/>
      <c r="AMH55" s="32"/>
      <c r="AMI55" s="32"/>
      <c r="AMJ55" s="32"/>
    </row>
    <row r="56" spans="1:1024" s="38" customFormat="1" ht="36.75" customHeight="1" x14ac:dyDescent="0.2">
      <c r="A56" s="242" t="s">
        <v>79</v>
      </c>
      <c r="B56" s="147" t="s">
        <v>80</v>
      </c>
      <c r="C56" s="127">
        <v>4376.2037399999999</v>
      </c>
      <c r="D56" s="147">
        <v>13620.232239999999</v>
      </c>
      <c r="E56" s="143">
        <v>19248.255379999999</v>
      </c>
      <c r="F56" s="159">
        <f>E56/E79</f>
        <v>2.7281448345228002E-4</v>
      </c>
      <c r="G56" s="159">
        <f t="shared" si="11"/>
        <v>1.4132105121872722</v>
      </c>
      <c r="H56" s="138">
        <v>11152.713009999999</v>
      </c>
      <c r="I56" s="158">
        <f>H56/H79</f>
        <v>1.5807696649934572E-4</v>
      </c>
      <c r="J56" s="158">
        <f t="shared" si="12"/>
        <v>0.81883427635298534</v>
      </c>
      <c r="K56" s="138">
        <v>4534.8301799999999</v>
      </c>
      <c r="L56" s="198">
        <f>K56/K79</f>
        <v>1.2818887173550873E-4</v>
      </c>
      <c r="M56" s="198">
        <f>K56/H56</f>
        <v>0.40661229029509477</v>
      </c>
      <c r="N56" s="199">
        <f t="shared" si="1"/>
        <v>158.62644</v>
      </c>
      <c r="O56" s="200">
        <f t="shared" si="10"/>
        <v>1.0362474988424557</v>
      </c>
      <c r="AMF56" s="32"/>
      <c r="AMG56" s="32"/>
      <c r="AMH56" s="32"/>
      <c r="AMI56" s="32"/>
      <c r="AMJ56" s="32"/>
    </row>
    <row r="57" spans="1:1024" s="38" customFormat="1" ht="53.25" customHeight="1" x14ac:dyDescent="0.25">
      <c r="A57" s="245" t="s">
        <v>81</v>
      </c>
      <c r="B57" s="147" t="s">
        <v>82</v>
      </c>
      <c r="C57" s="127">
        <v>503095.91518000001</v>
      </c>
      <c r="D57" s="147">
        <v>857437.45837000001</v>
      </c>
      <c r="E57" s="143">
        <v>912381.36157000007</v>
      </c>
      <c r="F57" s="159">
        <f>E57/E79</f>
        <v>1.2931605745777857E-2</v>
      </c>
      <c r="G57" s="159">
        <f t="shared" si="11"/>
        <v>1.0640791962884957</v>
      </c>
      <c r="H57" s="138">
        <v>934448.43478000001</v>
      </c>
      <c r="I57" s="158">
        <f>H57/H79</f>
        <v>1.324473908614314E-2</v>
      </c>
      <c r="J57" s="158">
        <f t="shared" si="12"/>
        <v>1.0898152695082846</v>
      </c>
      <c r="K57" s="138">
        <v>526701.70039999997</v>
      </c>
      <c r="L57" s="198">
        <f>K57/K79</f>
        <v>1.4888605313870857E-2</v>
      </c>
      <c r="M57" s="198">
        <f>K57/H57</f>
        <v>0.56364982892180981</v>
      </c>
      <c r="N57" s="199">
        <f t="shared" si="1"/>
        <v>23605.785219999962</v>
      </c>
      <c r="O57" s="200">
        <f t="shared" si="10"/>
        <v>1.0469210432995748</v>
      </c>
      <c r="AMF57" s="32"/>
      <c r="AMG57" s="32"/>
      <c r="AMH57" s="32"/>
      <c r="AMI57" s="32"/>
      <c r="AMJ57" s="32"/>
    </row>
    <row r="58" spans="1:1024" s="38" customFormat="1" ht="39.75" customHeight="1" x14ac:dyDescent="0.2">
      <c r="A58" s="242" t="s">
        <v>83</v>
      </c>
      <c r="B58" s="147" t="s">
        <v>84</v>
      </c>
      <c r="C58" s="127">
        <v>159586.36808000001</v>
      </c>
      <c r="D58" s="147">
        <v>427428.83958999999</v>
      </c>
      <c r="E58" s="143">
        <v>369390.83650999999</v>
      </c>
      <c r="F58" s="159">
        <f>E58/E79</f>
        <v>5.2355482751539261E-3</v>
      </c>
      <c r="G58" s="159">
        <f t="shared" si="11"/>
        <v>0.86421598707361102</v>
      </c>
      <c r="H58" s="138">
        <v>347748.29657000001</v>
      </c>
      <c r="I58" s="158">
        <f>H58/H79</f>
        <v>4.9289348500056521E-3</v>
      </c>
      <c r="J58" s="158">
        <f t="shared" si="12"/>
        <v>0.81358173422169766</v>
      </c>
      <c r="K58" s="138">
        <v>135996.08968</v>
      </c>
      <c r="L58" s="198">
        <f>K58/K79</f>
        <v>3.84428624767604E-3</v>
      </c>
      <c r="M58" s="198">
        <v>0</v>
      </c>
      <c r="N58" s="199">
        <f t="shared" si="1"/>
        <v>-23590.27840000001</v>
      </c>
      <c r="O58" s="200">
        <f t="shared" si="10"/>
        <v>0.85217861222222757</v>
      </c>
      <c r="AMF58" s="32"/>
      <c r="AMG58" s="32"/>
      <c r="AMH58" s="32"/>
      <c r="AMI58" s="32"/>
      <c r="AMJ58" s="32"/>
    </row>
    <row r="59" spans="1:1024" s="38" customFormat="1" ht="28.5" customHeight="1" x14ac:dyDescent="0.2">
      <c r="A59" s="242" t="s">
        <v>85</v>
      </c>
      <c r="B59" s="147" t="s">
        <v>86</v>
      </c>
      <c r="C59" s="127">
        <v>34.371000000000002</v>
      </c>
      <c r="D59" s="147">
        <v>131.1</v>
      </c>
      <c r="E59" s="143">
        <v>34.371000000000002</v>
      </c>
      <c r="F59" s="159">
        <f>E59/E79</f>
        <v>4.8715618250168496E-7</v>
      </c>
      <c r="G59" s="159">
        <f t="shared" si="11"/>
        <v>0.26217391304347831</v>
      </c>
      <c r="H59" s="138">
        <v>131.1</v>
      </c>
      <c r="I59" s="158">
        <f>H59/H79</f>
        <v>1.8581927365549796E-6</v>
      </c>
      <c r="J59" s="158">
        <f t="shared" si="12"/>
        <v>1</v>
      </c>
      <c r="K59" s="138">
        <v>35.154000000000003</v>
      </c>
      <c r="L59" s="198">
        <f>K59/K79</f>
        <v>9.9372003319208616E-7</v>
      </c>
      <c r="M59" s="198">
        <f t="shared" ref="M59:M65" si="13">K59/H59</f>
        <v>0.2681464530892449</v>
      </c>
      <c r="N59" s="199">
        <f t="shared" si="1"/>
        <v>0.78300000000000125</v>
      </c>
      <c r="O59" s="200">
        <f t="shared" si="10"/>
        <v>1.0227808326787118</v>
      </c>
      <c r="AMF59" s="32"/>
      <c r="AMG59" s="32"/>
      <c r="AMH59" s="32"/>
      <c r="AMI59" s="32"/>
      <c r="AMJ59" s="32"/>
    </row>
    <row r="60" spans="1:1024" s="38" customFormat="1" ht="31.5" x14ac:dyDescent="0.2">
      <c r="A60" s="242" t="s">
        <v>87</v>
      </c>
      <c r="B60" s="147" t="s">
        <v>88</v>
      </c>
      <c r="C60" s="127">
        <v>533329.80335000006</v>
      </c>
      <c r="D60" s="147">
        <v>973829.19196000008</v>
      </c>
      <c r="E60" s="143">
        <v>1246741.3685999999</v>
      </c>
      <c r="F60" s="159">
        <f>E60/E79</f>
        <v>1.7670645768063251E-2</v>
      </c>
      <c r="G60" s="159">
        <f t="shared" si="11"/>
        <v>1.2802464527590478</v>
      </c>
      <c r="H60" s="138">
        <v>1020946.6445800001</v>
      </c>
      <c r="I60" s="158">
        <f>H60/H79</f>
        <v>1.4470752397930851E-2</v>
      </c>
      <c r="J60" s="158">
        <f t="shared" si="12"/>
        <v>1.048383692960742</v>
      </c>
      <c r="K60" s="138">
        <v>744954.86164000002</v>
      </c>
      <c r="L60" s="198">
        <f>K60/K79</f>
        <v>2.1058103482832869E-2</v>
      </c>
      <c r="M60" s="198">
        <f t="shared" si="13"/>
        <v>0.7296707086455646</v>
      </c>
      <c r="N60" s="199">
        <f t="shared" si="1"/>
        <v>211625.05828999996</v>
      </c>
      <c r="O60" s="200">
        <f t="shared" si="10"/>
        <v>1.3967996105987726</v>
      </c>
      <c r="AMF60" s="32"/>
      <c r="AMG60" s="32"/>
      <c r="AMH60" s="32"/>
      <c r="AMI60" s="32"/>
      <c r="AMJ60" s="32"/>
    </row>
    <row r="61" spans="1:1024" s="38" customFormat="1" x14ac:dyDescent="0.2">
      <c r="A61" s="242" t="s">
        <v>89</v>
      </c>
      <c r="B61" s="147" t="s">
        <v>90</v>
      </c>
      <c r="C61" s="127">
        <v>38580.768189999995</v>
      </c>
      <c r="D61" s="147">
        <v>56950.06495</v>
      </c>
      <c r="E61" s="143">
        <v>51369.404479999997</v>
      </c>
      <c r="F61" s="159">
        <f>E61/E79</f>
        <v>7.2808248185568492E-4</v>
      </c>
      <c r="G61" s="159">
        <f t="shared" si="11"/>
        <v>0.90200782958018377</v>
      </c>
      <c r="H61" s="138">
        <v>51787.695039999999</v>
      </c>
      <c r="I61" s="158">
        <f>H61/H79</f>
        <v>7.340314169813299E-4</v>
      </c>
      <c r="J61" s="158">
        <f t="shared" si="12"/>
        <v>0.90935269495245763</v>
      </c>
      <c r="K61" s="138">
        <v>29910.028829999999</v>
      </c>
      <c r="L61" s="198">
        <f>K61/K79</f>
        <v>8.4548543100995189E-4</v>
      </c>
      <c r="M61" s="198">
        <f t="shared" si="13"/>
        <v>0.57755087973886388</v>
      </c>
      <c r="N61" s="199">
        <f t="shared" si="1"/>
        <v>-8670.7393599999959</v>
      </c>
      <c r="O61" s="200">
        <f t="shared" si="10"/>
        <v>0.77525747239404574</v>
      </c>
      <c r="AMF61" s="32"/>
      <c r="AMG61" s="32"/>
      <c r="AMH61" s="32"/>
      <c r="AMI61" s="32"/>
      <c r="AMJ61" s="32"/>
    </row>
    <row r="62" spans="1:1024" s="38" customFormat="1" ht="31.5" x14ac:dyDescent="0.2">
      <c r="A62" s="244" t="s">
        <v>91</v>
      </c>
      <c r="B62" s="140" t="s">
        <v>92</v>
      </c>
      <c r="C62" s="131">
        <v>20733142.807529997</v>
      </c>
      <c r="D62" s="140">
        <v>41004853.64463</v>
      </c>
      <c r="E62" s="141">
        <v>41297778.557750002</v>
      </c>
      <c r="F62" s="157">
        <f>E62/E79</f>
        <v>0.58533263937602709</v>
      </c>
      <c r="G62" s="156">
        <f t="shared" si="11"/>
        <v>1.0071436643978453</v>
      </c>
      <c r="H62" s="131">
        <v>40695141.11552</v>
      </c>
      <c r="I62" s="157">
        <f>H62/H79</f>
        <v>0.5768071367958747</v>
      </c>
      <c r="J62" s="157">
        <f t="shared" si="12"/>
        <v>0.99244693001969631</v>
      </c>
      <c r="K62" s="131">
        <v>20887095.355220005</v>
      </c>
      <c r="L62" s="157">
        <f>K62/K79</f>
        <v>0.5904285455332392</v>
      </c>
      <c r="M62" s="195">
        <f t="shared" si="13"/>
        <v>0.5132577202749703</v>
      </c>
      <c r="N62" s="196">
        <f t="shared" si="1"/>
        <v>153952.54769000784</v>
      </c>
      <c r="O62" s="197">
        <f t="shared" si="10"/>
        <v>1.0074254322713725</v>
      </c>
      <c r="AMF62" s="32"/>
      <c r="AMG62" s="32"/>
      <c r="AMH62" s="32"/>
      <c r="AMI62" s="32"/>
      <c r="AMJ62" s="32"/>
    </row>
    <row r="63" spans="1:1024" s="38" customFormat="1" ht="78.599999999999994" customHeight="1" x14ac:dyDescent="0.2">
      <c r="A63" s="246" t="s">
        <v>93</v>
      </c>
      <c r="B63" s="247" t="s">
        <v>94</v>
      </c>
      <c r="C63" s="132">
        <v>20640632.92024</v>
      </c>
      <c r="D63" s="148">
        <v>40830709.861960001</v>
      </c>
      <c r="E63" s="215">
        <v>41150180.422109999</v>
      </c>
      <c r="F63" s="211">
        <f>E63/E79</f>
        <v>0.583240662293523</v>
      </c>
      <c r="G63" s="211">
        <f t="shared" si="11"/>
        <v>1.0078242715159755</v>
      </c>
      <c r="H63" s="132">
        <v>40689423.299999997</v>
      </c>
      <c r="I63" s="187">
        <f>H63/H79</f>
        <v>0.57672609329268454</v>
      </c>
      <c r="J63" s="187">
        <f t="shared" si="12"/>
        <v>0.99653969861318448</v>
      </c>
      <c r="K63" s="132">
        <v>20881938.28827</v>
      </c>
      <c r="L63" s="203">
        <f>K63/K79</f>
        <v>0.59028276750682018</v>
      </c>
      <c r="M63" s="203">
        <f t="shared" si="13"/>
        <v>0.51320310278936787</v>
      </c>
      <c r="N63" s="204">
        <f t="shared" si="1"/>
        <v>241305.36803000048</v>
      </c>
      <c r="O63" s="205">
        <f t="shared" si="10"/>
        <v>1.0116907930567081</v>
      </c>
      <c r="AMF63" s="32"/>
      <c r="AMG63" s="32"/>
      <c r="AMH63" s="32"/>
      <c r="AMI63" s="32"/>
      <c r="AMJ63" s="32"/>
    </row>
    <row r="64" spans="1:1024" s="38" customFormat="1" ht="47.25" customHeight="1" outlineLevel="1" x14ac:dyDescent="0.25">
      <c r="A64" s="245" t="s">
        <v>95</v>
      </c>
      <c r="B64" s="147" t="s">
        <v>96</v>
      </c>
      <c r="C64" s="133">
        <v>10918032.4</v>
      </c>
      <c r="D64" s="149">
        <v>21748890</v>
      </c>
      <c r="E64" s="143">
        <v>21748890</v>
      </c>
      <c r="F64" s="158">
        <f>E64/E79</f>
        <v>0.30825714195249104</v>
      </c>
      <c r="G64" s="159">
        <f t="shared" si="11"/>
        <v>1</v>
      </c>
      <c r="H64" s="133">
        <v>23624762</v>
      </c>
      <c r="I64" s="158">
        <f>H64/H79</f>
        <v>0.33485401335804804</v>
      </c>
      <c r="J64" s="187">
        <f t="shared" si="12"/>
        <v>1.0862513903008384</v>
      </c>
      <c r="K64" s="133">
        <v>11812380.6</v>
      </c>
      <c r="L64" s="158">
        <f>K64/K79</f>
        <v>0.33390792632160077</v>
      </c>
      <c r="M64" s="198">
        <f t="shared" si="13"/>
        <v>0.49999998306861249</v>
      </c>
      <c r="N64" s="199">
        <f t="shared" si="1"/>
        <v>894348.19999999925</v>
      </c>
      <c r="O64" s="200">
        <f t="shared" si="10"/>
        <v>1.0819147779777609</v>
      </c>
      <c r="AMF64" s="32"/>
      <c r="AMG64" s="32"/>
      <c r="AMH64" s="32"/>
      <c r="AMI64" s="32"/>
      <c r="AMJ64" s="32"/>
    </row>
    <row r="65" spans="1:1024" s="38" customFormat="1" ht="31.5" outlineLevel="1" x14ac:dyDescent="0.25">
      <c r="A65" s="248" t="s">
        <v>97</v>
      </c>
      <c r="B65" s="152" t="s">
        <v>98</v>
      </c>
      <c r="C65" s="134">
        <v>10106799</v>
      </c>
      <c r="D65" s="150">
        <v>20213598.199999999</v>
      </c>
      <c r="E65" s="151">
        <v>20213598.199999999</v>
      </c>
      <c r="F65" s="162">
        <f>E65/E79</f>
        <v>0.28649673660163882</v>
      </c>
      <c r="G65" s="162">
        <f t="shared" si="11"/>
        <v>1</v>
      </c>
      <c r="H65" s="188">
        <v>22437094</v>
      </c>
      <c r="I65" s="162">
        <f>H65/H79</f>
        <v>0.31802017620290857</v>
      </c>
      <c r="J65" s="162">
        <f t="shared" si="12"/>
        <v>1.1099999999010568</v>
      </c>
      <c r="K65" s="134">
        <v>11218546.800000001</v>
      </c>
      <c r="L65" s="206">
        <f>K65/K79</f>
        <v>0.31712165609782589</v>
      </c>
      <c r="M65" s="206">
        <f t="shared" si="13"/>
        <v>0.4999999910861897</v>
      </c>
      <c r="N65" s="207">
        <f t="shared" si="1"/>
        <v>1111747.8000000007</v>
      </c>
      <c r="O65" s="208">
        <f t="shared" si="10"/>
        <v>1.1099999910951035</v>
      </c>
      <c r="AMF65" s="32"/>
      <c r="AMG65" s="32"/>
      <c r="AMH65" s="32"/>
      <c r="AMI65" s="32"/>
      <c r="AMJ65" s="32"/>
    </row>
    <row r="66" spans="1:1024" s="38" customFormat="1" ht="77.25" customHeight="1" outlineLevel="1" x14ac:dyDescent="0.25">
      <c r="A66" s="249" t="s">
        <v>99</v>
      </c>
      <c r="B66" s="152" t="s">
        <v>100</v>
      </c>
      <c r="C66" s="134">
        <v>0</v>
      </c>
      <c r="D66" s="150">
        <v>0</v>
      </c>
      <c r="E66" s="151">
        <v>0</v>
      </c>
      <c r="F66" s="162">
        <f>E66/E79</f>
        <v>0</v>
      </c>
      <c r="G66" s="162" t="s">
        <v>326</v>
      </c>
      <c r="H66" s="188">
        <v>0</v>
      </c>
      <c r="I66" s="162">
        <f>H66/H79</f>
        <v>0</v>
      </c>
      <c r="J66" s="162" t="s">
        <v>326</v>
      </c>
      <c r="K66" s="134">
        <v>0</v>
      </c>
      <c r="L66" s="206">
        <f>K66/K79</f>
        <v>0</v>
      </c>
      <c r="M66" s="206" t="s">
        <v>326</v>
      </c>
      <c r="N66" s="207">
        <f t="shared" si="1"/>
        <v>0</v>
      </c>
      <c r="O66" s="208">
        <v>0</v>
      </c>
      <c r="AMF66" s="32"/>
      <c r="AMG66" s="32"/>
      <c r="AMH66" s="32"/>
      <c r="AMI66" s="32"/>
      <c r="AMJ66" s="32"/>
    </row>
    <row r="67" spans="1:1024" s="38" customFormat="1" ht="82.5" customHeight="1" outlineLevel="1" x14ac:dyDescent="0.2">
      <c r="A67" s="243" t="s">
        <v>101</v>
      </c>
      <c r="B67" s="152" t="s">
        <v>102</v>
      </c>
      <c r="C67" s="134">
        <v>674058.6</v>
      </c>
      <c r="D67" s="150">
        <v>1348117</v>
      </c>
      <c r="E67" s="151">
        <v>1348117</v>
      </c>
      <c r="F67" s="162">
        <f>E67/E79</f>
        <v>1.910748978166547E-2</v>
      </c>
      <c r="G67" s="162">
        <f>E67/D67</f>
        <v>1</v>
      </c>
      <c r="H67" s="188">
        <v>1187668</v>
      </c>
      <c r="I67" s="162">
        <f>H67/H79</f>
        <v>1.6833837155139433E-2</v>
      </c>
      <c r="J67" s="162">
        <f>H67/D67</f>
        <v>0.88098288204955499</v>
      </c>
      <c r="K67" s="134">
        <v>593833.80000000005</v>
      </c>
      <c r="L67" s="206">
        <f>K67/K79</f>
        <v>1.6786270223774893E-2</v>
      </c>
      <c r="M67" s="206">
        <v>0</v>
      </c>
      <c r="N67" s="207">
        <f t="shared" si="1"/>
        <v>-80224.79999999993</v>
      </c>
      <c r="O67" s="208">
        <f>K67/C67</f>
        <v>0.88098245464118408</v>
      </c>
      <c r="AMF67" s="32"/>
      <c r="AMG67" s="32"/>
      <c r="AMH67" s="32"/>
      <c r="AMI67" s="32"/>
      <c r="AMJ67" s="32"/>
    </row>
    <row r="68" spans="1:1024" s="38" customFormat="1" ht="82.5" customHeight="1" outlineLevel="1" x14ac:dyDescent="0.2">
      <c r="A68" s="243" t="s">
        <v>333</v>
      </c>
      <c r="B68" s="152" t="s">
        <v>334</v>
      </c>
      <c r="C68" s="134">
        <v>0</v>
      </c>
      <c r="D68" s="150">
        <v>50000</v>
      </c>
      <c r="E68" s="151">
        <v>50000</v>
      </c>
      <c r="F68" s="162" t="s">
        <v>326</v>
      </c>
      <c r="G68" s="162" t="s">
        <v>326</v>
      </c>
      <c r="H68" s="188">
        <v>0</v>
      </c>
      <c r="I68" s="162" t="s">
        <v>326</v>
      </c>
      <c r="J68" s="162" t="s">
        <v>326</v>
      </c>
      <c r="K68" s="134">
        <v>0</v>
      </c>
      <c r="L68" s="206">
        <f>K68/K79</f>
        <v>0</v>
      </c>
      <c r="M68" s="206">
        <v>0</v>
      </c>
      <c r="N68" s="207">
        <f t="shared" si="1"/>
        <v>0</v>
      </c>
      <c r="O68" s="208" t="s">
        <v>326</v>
      </c>
      <c r="AMF68" s="32"/>
      <c r="AMG68" s="32"/>
      <c r="AMH68" s="32"/>
      <c r="AMI68" s="32"/>
      <c r="AMJ68" s="32"/>
    </row>
    <row r="69" spans="1:1024" s="38" customFormat="1" ht="78" customHeight="1" outlineLevel="1" x14ac:dyDescent="0.2">
      <c r="A69" s="250" t="s">
        <v>314</v>
      </c>
      <c r="B69" s="152" t="s">
        <v>315</v>
      </c>
      <c r="C69" s="135">
        <v>137174.79999999999</v>
      </c>
      <c r="D69" s="152">
        <v>137174.79999999999</v>
      </c>
      <c r="E69" s="153">
        <v>137174.79999999999</v>
      </c>
      <c r="F69" s="163">
        <f>E69/E79</f>
        <v>1.9442422944759279E-3</v>
      </c>
      <c r="G69" s="162">
        <f>E69/D69</f>
        <v>1</v>
      </c>
      <c r="H69" s="135">
        <v>0</v>
      </c>
      <c r="I69" s="162">
        <f>H69/H79</f>
        <v>0</v>
      </c>
      <c r="J69" s="163">
        <f>H69/D69</f>
        <v>0</v>
      </c>
      <c r="K69" s="135">
        <v>0</v>
      </c>
      <c r="L69" s="206">
        <f>K69/K79</f>
        <v>0</v>
      </c>
      <c r="M69" s="206">
        <v>0</v>
      </c>
      <c r="N69" s="207">
        <f t="shared" si="1"/>
        <v>-137174.79999999999</v>
      </c>
      <c r="O69" s="208" t="s">
        <v>326</v>
      </c>
      <c r="AMF69" s="32"/>
      <c r="AMG69" s="32"/>
      <c r="AMH69" s="32"/>
      <c r="AMI69" s="32"/>
      <c r="AMJ69" s="32"/>
    </row>
    <row r="70" spans="1:1024" s="38" customFormat="1" ht="78" customHeight="1" outlineLevel="1" x14ac:dyDescent="0.2">
      <c r="A70" s="243" t="s">
        <v>316</v>
      </c>
      <c r="B70" s="152" t="s">
        <v>317</v>
      </c>
      <c r="C70" s="136">
        <v>0</v>
      </c>
      <c r="D70" s="152">
        <v>0</v>
      </c>
      <c r="E70" s="154">
        <v>0</v>
      </c>
      <c r="F70" s="164">
        <f>E70/E79</f>
        <v>0</v>
      </c>
      <c r="G70" s="162" t="s">
        <v>326</v>
      </c>
      <c r="H70" s="136">
        <v>0</v>
      </c>
      <c r="I70" s="162" t="s">
        <v>326</v>
      </c>
      <c r="J70" s="163" t="s">
        <v>326</v>
      </c>
      <c r="K70" s="136">
        <v>0</v>
      </c>
      <c r="L70" s="206">
        <f>K70/K79</f>
        <v>0</v>
      </c>
      <c r="M70" s="206">
        <v>0</v>
      </c>
      <c r="N70" s="207">
        <f t="shared" si="1"/>
        <v>0</v>
      </c>
      <c r="O70" s="208" t="s">
        <v>326</v>
      </c>
      <c r="AMF70" s="32"/>
      <c r="AMG70" s="32"/>
      <c r="AMH70" s="32"/>
      <c r="AMI70" s="32"/>
      <c r="AMJ70" s="32"/>
    </row>
    <row r="71" spans="1:1024" s="38" customFormat="1" ht="51.75" customHeight="1" outlineLevel="1" x14ac:dyDescent="0.25">
      <c r="A71" s="245" t="s">
        <v>103</v>
      </c>
      <c r="B71" s="147" t="s">
        <v>104</v>
      </c>
      <c r="C71" s="137">
        <v>8622677.9884500001</v>
      </c>
      <c r="D71" s="149">
        <v>17030727.450879999</v>
      </c>
      <c r="E71" s="138">
        <v>17326031.213119999</v>
      </c>
      <c r="F71" s="159">
        <f>E71/E79</f>
        <v>0.245569905550859</v>
      </c>
      <c r="G71" s="159">
        <f>E71/D71</f>
        <v>1.0173394685043087</v>
      </c>
      <c r="H71" s="138">
        <v>15059100.300000001</v>
      </c>
      <c r="I71" s="189">
        <f>H71/H79</f>
        <v>0.21344554383305048</v>
      </c>
      <c r="J71" s="158">
        <f>H71/D71</f>
        <v>0.88423118410140955</v>
      </c>
      <c r="K71" s="138">
        <v>7969754.6219199998</v>
      </c>
      <c r="L71" s="198">
        <f>K71/K79</f>
        <v>0.22528602228557557</v>
      </c>
      <c r="M71" s="198">
        <f>K71/H71</f>
        <v>0.52923179095367334</v>
      </c>
      <c r="N71" s="199">
        <f t="shared" si="1"/>
        <v>-652923.36653000023</v>
      </c>
      <c r="O71" s="200">
        <f>K71/C71</f>
        <v>0.92427835442717621</v>
      </c>
      <c r="Q71" s="49"/>
      <c r="AMF71" s="32"/>
      <c r="AMG71" s="32"/>
      <c r="AMH71" s="32"/>
      <c r="AMI71" s="32"/>
      <c r="AMJ71" s="32"/>
    </row>
    <row r="72" spans="1:1024" s="38" customFormat="1" ht="43.5" customHeight="1" outlineLevel="1" x14ac:dyDescent="0.25">
      <c r="A72" s="245" t="s">
        <v>105</v>
      </c>
      <c r="B72" s="147" t="s">
        <v>106</v>
      </c>
      <c r="C72" s="137">
        <v>682503.83608000004</v>
      </c>
      <c r="D72" s="129">
        <v>1255835.85983</v>
      </c>
      <c r="E72" s="143">
        <v>1247105.6422899999</v>
      </c>
      <c r="F72" s="159">
        <f xml:space="preserve"> E72/E79</f>
        <v>1.7675808788638916E-2</v>
      </c>
      <c r="G72" s="159">
        <f>E72/D72</f>
        <v>0.99304828137239054</v>
      </c>
      <c r="H72" s="138">
        <v>1132164</v>
      </c>
      <c r="I72" s="189">
        <f>H72/H79</f>
        <v>1.6047131360709628E-2</v>
      </c>
      <c r="J72" s="158">
        <f>H72/D72</f>
        <v>0.90152227390071404</v>
      </c>
      <c r="K72" s="138">
        <v>636111.69957000006</v>
      </c>
      <c r="L72" s="198">
        <f>K72/K79</f>
        <v>1.7981365967189359E-2</v>
      </c>
      <c r="M72" s="198">
        <f>K72/H72</f>
        <v>0.56185473091354265</v>
      </c>
      <c r="N72" s="199">
        <f t="shared" si="1"/>
        <v>-46392.136509999982</v>
      </c>
      <c r="O72" s="200">
        <f>K72/C72</f>
        <v>0.93202655566530457</v>
      </c>
      <c r="AMF72" s="32"/>
      <c r="AMG72" s="32"/>
      <c r="AMH72" s="32"/>
      <c r="AMI72" s="32"/>
      <c r="AMJ72" s="32"/>
    </row>
    <row r="73" spans="1:1024" s="38" customFormat="1" ht="36" customHeight="1" outlineLevel="1" x14ac:dyDescent="0.2">
      <c r="A73" s="241" t="s">
        <v>107</v>
      </c>
      <c r="B73" s="147" t="s">
        <v>108</v>
      </c>
      <c r="C73" s="137">
        <v>417418.69571</v>
      </c>
      <c r="D73" s="129">
        <v>795256.55125000002</v>
      </c>
      <c r="E73" s="143">
        <v>828153.56670000008</v>
      </c>
      <c r="F73" s="159">
        <f>E73/E79</f>
        <v>1.173780600153404E-2</v>
      </c>
      <c r="G73" s="159">
        <f>E73/D73</f>
        <v>1.041366544416757</v>
      </c>
      <c r="H73" s="138">
        <v>873397</v>
      </c>
      <c r="I73" s="189">
        <f>H73/H79</f>
        <v>1.2379404740876503E-2</v>
      </c>
      <c r="J73" s="158">
        <f>H73/D73</f>
        <v>1.0982581641448628</v>
      </c>
      <c r="K73" s="138">
        <v>463691.36677999998</v>
      </c>
      <c r="L73" s="198">
        <f>K73/K79</f>
        <v>1.3107452932454496E-2</v>
      </c>
      <c r="M73" s="198">
        <f>K73/H73</f>
        <v>0.53090560968265288</v>
      </c>
      <c r="N73" s="199">
        <f t="shared" si="1"/>
        <v>46272.671069999982</v>
      </c>
      <c r="O73" s="200">
        <f>K73/C73</f>
        <v>1.1108543329409177</v>
      </c>
      <c r="AMF73" s="32"/>
      <c r="AMG73" s="32"/>
      <c r="AMH73" s="32"/>
      <c r="AMI73" s="32"/>
      <c r="AMJ73" s="32"/>
    </row>
    <row r="74" spans="1:1024" s="38" customFormat="1" ht="52.5" customHeight="1" outlineLevel="1" x14ac:dyDescent="0.25">
      <c r="A74" s="251" t="s">
        <v>109</v>
      </c>
      <c r="B74" s="147" t="s">
        <v>110</v>
      </c>
      <c r="C74" s="138">
        <v>85960.714420000004</v>
      </c>
      <c r="D74" s="129">
        <v>150021.52128000002</v>
      </c>
      <c r="E74" s="143">
        <v>142093.87471</v>
      </c>
      <c r="F74" s="159">
        <f>E74/E79</f>
        <v>2.0139626301415819E-3</v>
      </c>
      <c r="G74" s="159">
        <f>E74/D74</f>
        <v>0.94715660458339268</v>
      </c>
      <c r="H74" s="138">
        <v>0</v>
      </c>
      <c r="I74" s="158">
        <f>H74/H79</f>
        <v>0</v>
      </c>
      <c r="J74" s="158">
        <f>H74/D74</f>
        <v>0</v>
      </c>
      <c r="K74" s="138">
        <v>3365.203</v>
      </c>
      <c r="L74" s="158">
        <f>K74/K79</f>
        <v>9.5126291086593492E-5</v>
      </c>
      <c r="M74" s="198" t="s">
        <v>326</v>
      </c>
      <c r="N74" s="199">
        <f t="shared" ref="N74:N79" si="14">K74-C74</f>
        <v>-82595.51142000001</v>
      </c>
      <c r="O74" s="200">
        <v>0</v>
      </c>
      <c r="AMF74" s="32"/>
      <c r="AMG74" s="32"/>
      <c r="AMH74" s="32"/>
      <c r="AMI74" s="32"/>
      <c r="AMJ74" s="32"/>
    </row>
    <row r="75" spans="1:1024" s="38" customFormat="1" ht="93.75" customHeight="1" outlineLevel="1" x14ac:dyDescent="0.25">
      <c r="A75" s="251" t="s">
        <v>111</v>
      </c>
      <c r="B75" s="147" t="s">
        <v>112</v>
      </c>
      <c r="C75" s="138">
        <v>1190.75</v>
      </c>
      <c r="D75" s="147">
        <v>8534.1849999999995</v>
      </c>
      <c r="E75" s="143">
        <v>9407.6849999999995</v>
      </c>
      <c r="F75" s="159">
        <f>E75/E79</f>
        <v>1.3333949872794981E-4</v>
      </c>
      <c r="G75" s="159" t="s">
        <v>326</v>
      </c>
      <c r="H75" s="138">
        <v>1980</v>
      </c>
      <c r="I75" s="158">
        <f>H75/H79</f>
        <v>2.8064238126459646E-5</v>
      </c>
      <c r="J75" s="158" t="s">
        <v>326</v>
      </c>
      <c r="K75" s="138">
        <v>6847.4324999999999</v>
      </c>
      <c r="L75" s="158">
        <f>K75/K79</f>
        <v>1.9356064320363454E-4</v>
      </c>
      <c r="M75" s="198" t="s">
        <v>326</v>
      </c>
      <c r="N75" s="199">
        <f t="shared" si="14"/>
        <v>5656.6824999999999</v>
      </c>
      <c r="O75" s="200">
        <v>0</v>
      </c>
      <c r="AMF75" s="32"/>
      <c r="AMG75" s="32"/>
      <c r="AMH75" s="32"/>
      <c r="AMI75" s="32"/>
      <c r="AMJ75" s="32"/>
    </row>
    <row r="76" spans="1:1024" s="38" customFormat="1" ht="50.25" customHeight="1" outlineLevel="1" x14ac:dyDescent="0.2">
      <c r="A76" s="241" t="s">
        <v>113</v>
      </c>
      <c r="B76" s="147" t="s">
        <v>114</v>
      </c>
      <c r="C76" s="138">
        <v>8485.7904799999997</v>
      </c>
      <c r="D76" s="147">
        <v>15588.07639</v>
      </c>
      <c r="E76" s="143">
        <v>24846.572649999998</v>
      </c>
      <c r="F76" s="159">
        <f>E76/E79</f>
        <v>3.521620401042964E-4</v>
      </c>
      <c r="G76" s="159" t="s">
        <v>326</v>
      </c>
      <c r="H76" s="138">
        <v>3737.8155200000001</v>
      </c>
      <c r="I76" s="158">
        <f>H76/H79</f>
        <v>5.2979265063664948E-5</v>
      </c>
      <c r="J76" s="158" t="s">
        <v>326</v>
      </c>
      <c r="K76" s="138">
        <v>9733.9940299999998</v>
      </c>
      <c r="L76" s="158">
        <f>K76/K79</f>
        <v>2.7515687747007927E-4</v>
      </c>
      <c r="M76" s="198" t="s">
        <v>326</v>
      </c>
      <c r="N76" s="199">
        <f t="shared" si="14"/>
        <v>1248.2035500000002</v>
      </c>
      <c r="O76" s="200">
        <v>0</v>
      </c>
      <c r="AMF76" s="32"/>
      <c r="AMG76" s="32"/>
      <c r="AMH76" s="32"/>
      <c r="AMI76" s="32"/>
      <c r="AMJ76" s="32"/>
    </row>
    <row r="77" spans="1:1024" s="38" customFormat="1" ht="127.5" customHeight="1" outlineLevel="1" x14ac:dyDescent="0.25">
      <c r="A77" s="252" t="s">
        <v>115</v>
      </c>
      <c r="B77" s="147" t="s">
        <v>116</v>
      </c>
      <c r="C77" s="138">
        <v>25710.020989999997</v>
      </c>
      <c r="D77" s="147">
        <v>0</v>
      </c>
      <c r="E77" s="143">
        <v>64249.483509999998</v>
      </c>
      <c r="F77" s="159">
        <f>E77/E79</f>
        <v>9.1063783755016003E-4</v>
      </c>
      <c r="G77" s="159" t="s">
        <v>326</v>
      </c>
      <c r="H77" s="138">
        <v>0</v>
      </c>
      <c r="I77" s="158">
        <f>H77/H79</f>
        <v>0</v>
      </c>
      <c r="J77" s="158" t="s">
        <v>326</v>
      </c>
      <c r="K77" s="138">
        <v>8262.1206999999995</v>
      </c>
      <c r="L77" s="198">
        <f>K77/K79</f>
        <v>2.3355051647724358E-4</v>
      </c>
      <c r="M77" s="198" t="s">
        <v>326</v>
      </c>
      <c r="N77" s="199">
        <f t="shared" si="14"/>
        <v>-17447.900289999998</v>
      </c>
      <c r="O77" s="200">
        <f>K77/C77</f>
        <v>0.32135799123670805</v>
      </c>
      <c r="AMF77" s="32"/>
      <c r="AMG77" s="32"/>
      <c r="AMH77" s="32"/>
      <c r="AMI77" s="32"/>
      <c r="AMJ77" s="32"/>
    </row>
    <row r="78" spans="1:1024" s="38" customFormat="1" ht="63" outlineLevel="1" x14ac:dyDescent="0.2">
      <c r="A78" s="242" t="s">
        <v>117</v>
      </c>
      <c r="B78" s="147" t="s">
        <v>118</v>
      </c>
      <c r="C78" s="137">
        <v>-28837.388600000002</v>
      </c>
      <c r="D78" s="147">
        <v>0</v>
      </c>
      <c r="E78" s="143">
        <v>-92999.480230000001</v>
      </c>
      <c r="F78" s="159">
        <f>E78/E79</f>
        <v>-1.3181249240198922E-3</v>
      </c>
      <c r="G78" s="159" t="s">
        <v>326</v>
      </c>
      <c r="H78" s="138">
        <v>0</v>
      </c>
      <c r="I78" s="158">
        <f>H78/H79</f>
        <v>0</v>
      </c>
      <c r="J78" s="158" t="s">
        <v>326</v>
      </c>
      <c r="K78" s="137">
        <v>-23051.683280000001</v>
      </c>
      <c r="L78" s="198">
        <f>K78/K79</f>
        <v>-6.5161630181871351E-4</v>
      </c>
      <c r="M78" s="198" t="s">
        <v>326</v>
      </c>
      <c r="N78" s="199">
        <f t="shared" si="14"/>
        <v>5785.7053200000009</v>
      </c>
      <c r="O78" s="200">
        <f>K78/C78</f>
        <v>0.79936791780098981</v>
      </c>
      <c r="AMF78" s="32"/>
      <c r="AMG78" s="32"/>
      <c r="AMH78" s="32"/>
      <c r="AMI78" s="32"/>
      <c r="AMJ78" s="32"/>
    </row>
    <row r="79" spans="1:1024" s="38" customFormat="1" ht="24.75" customHeight="1" x14ac:dyDescent="0.2">
      <c r="A79" s="253" t="s">
        <v>119</v>
      </c>
      <c r="B79" s="254"/>
      <c r="C79" s="155">
        <f>C62+C9</f>
        <v>33653180.301890001</v>
      </c>
      <c r="D79" s="155">
        <f>D62+D9</f>
        <v>68284949.955870003</v>
      </c>
      <c r="E79" s="155">
        <f>E62+E9</f>
        <v>70554375.033270001</v>
      </c>
      <c r="F79" s="165"/>
      <c r="G79" s="165"/>
      <c r="H79" s="155">
        <f>H62+H9</f>
        <v>70552423.018859997</v>
      </c>
      <c r="I79" s="190">
        <v>1</v>
      </c>
      <c r="J79" s="190">
        <f>H79/D79</f>
        <v>1.0332060441496316</v>
      </c>
      <c r="K79" s="155">
        <f>K62+K9</f>
        <v>35376161.117610008</v>
      </c>
      <c r="L79" s="190">
        <f>K79/K79</f>
        <v>1</v>
      </c>
      <c r="M79" s="190">
        <f>K79/H79</f>
        <v>0.50141667151747982</v>
      </c>
      <c r="N79" s="209">
        <f t="shared" si="14"/>
        <v>1722980.8157200068</v>
      </c>
      <c r="O79" s="210">
        <f>K79/C79</f>
        <v>1.0511981572102189</v>
      </c>
      <c r="AMF79" s="32"/>
      <c r="AMG79" s="32"/>
      <c r="AMH79" s="32"/>
      <c r="AMI79" s="32"/>
      <c r="AMJ79" s="32"/>
    </row>
    <row r="80" spans="1:1024" x14ac:dyDescent="0.25">
      <c r="A80" s="54"/>
      <c r="B80" s="5"/>
      <c r="C80" s="94"/>
      <c r="D80" s="83"/>
      <c r="E80" s="117"/>
      <c r="F80" s="28"/>
      <c r="G80" s="28"/>
      <c r="H80" s="83"/>
      <c r="I80" s="6"/>
      <c r="J80" s="6"/>
      <c r="K80" s="122"/>
      <c r="L80" s="55"/>
      <c r="O80" s="3"/>
    </row>
    <row r="81" spans="1:1024" ht="55.5" customHeight="1" x14ac:dyDescent="0.25">
      <c r="A81" s="98" t="s">
        <v>4</v>
      </c>
      <c r="B81" s="304" t="s">
        <v>5</v>
      </c>
      <c r="C81" s="304" t="s">
        <v>492</v>
      </c>
      <c r="D81" s="257" t="s">
        <v>343</v>
      </c>
      <c r="E81" s="311" t="s">
        <v>340</v>
      </c>
      <c r="F81" s="312"/>
      <c r="G81" s="313"/>
      <c r="H81" s="305" t="s">
        <v>484</v>
      </c>
      <c r="I81" s="305"/>
      <c r="J81" s="305"/>
      <c r="K81" s="304" t="s">
        <v>491</v>
      </c>
      <c r="L81" s="304"/>
      <c r="M81" s="304"/>
      <c r="N81" s="306" t="s">
        <v>488</v>
      </c>
      <c r="O81" s="307" t="s">
        <v>493</v>
      </c>
    </row>
    <row r="82" spans="1:1024" ht="66.599999999999994" customHeight="1" x14ac:dyDescent="0.25">
      <c r="A82" s="21"/>
      <c r="B82" s="304"/>
      <c r="C82" s="304"/>
      <c r="D82" s="256" t="s">
        <v>7</v>
      </c>
      <c r="E82" s="255" t="s">
        <v>7</v>
      </c>
      <c r="F82" s="256" t="s">
        <v>8</v>
      </c>
      <c r="G82" s="256" t="s">
        <v>9</v>
      </c>
      <c r="H82" s="256" t="s">
        <v>7</v>
      </c>
      <c r="I82" s="256" t="s">
        <v>8</v>
      </c>
      <c r="J82" s="256" t="s">
        <v>342</v>
      </c>
      <c r="K82" s="256" t="s">
        <v>7</v>
      </c>
      <c r="L82" s="256" t="s">
        <v>8</v>
      </c>
      <c r="M82" s="256" t="s">
        <v>9</v>
      </c>
      <c r="N82" s="306"/>
      <c r="O82" s="307"/>
    </row>
    <row r="83" spans="1:1024" ht="37.9" customHeight="1" x14ac:dyDescent="0.25">
      <c r="A83" s="25" t="s">
        <v>120</v>
      </c>
      <c r="B83" s="7"/>
      <c r="C83" s="95"/>
      <c r="D83" s="84"/>
      <c r="E83" s="118"/>
      <c r="F83" s="276"/>
      <c r="G83" s="276"/>
      <c r="H83" s="8"/>
      <c r="I83" s="9"/>
      <c r="J83" s="9"/>
      <c r="K83" s="30"/>
      <c r="L83" s="31"/>
      <c r="M83" s="9"/>
      <c r="N83" s="56"/>
      <c r="O83" s="57"/>
    </row>
    <row r="84" spans="1:1024" s="60" customFormat="1" ht="33" customHeight="1" x14ac:dyDescent="0.25">
      <c r="A84" s="58" t="s">
        <v>121</v>
      </c>
      <c r="B84" s="59" t="s">
        <v>122</v>
      </c>
      <c r="C84" s="10">
        <v>1976126.78871</v>
      </c>
      <c r="D84" s="10">
        <v>5022677.1195799997</v>
      </c>
      <c r="E84" s="10">
        <v>4823783.7082700003</v>
      </c>
      <c r="F84" s="11">
        <f>E84/E162</f>
        <v>6.7654927200485548E-2</v>
      </c>
      <c r="G84" s="11">
        <f t="shared" ref="G84:G90" si="15">E84/D84</f>
        <v>0.96040091636895208</v>
      </c>
      <c r="H84" s="290">
        <v>6759360.5652900003</v>
      </c>
      <c r="I84" s="11">
        <f t="shared" ref="I84:I99" si="16">H84/$D$162</f>
        <v>9.3083704903818926E-2</v>
      </c>
      <c r="J84" s="11">
        <f t="shared" ref="J84:J90" si="17">H84/D84</f>
        <v>1.3457684824970839</v>
      </c>
      <c r="K84" s="290">
        <v>2301748.7915599998</v>
      </c>
      <c r="L84" s="11">
        <f>K84/K162</f>
        <v>6.4534932827079061E-2</v>
      </c>
      <c r="M84" s="291">
        <f>IFERROR(K84/H84,"")</f>
        <v>0.34052759418985762</v>
      </c>
      <c r="N84" s="292">
        <f t="shared" ref="N84:N99" si="18">K84-C84</f>
        <v>325622.00284999982</v>
      </c>
      <c r="O84" s="11">
        <f>K84/C84</f>
        <v>1.1647778901183579</v>
      </c>
      <c r="P84" s="60">
        <v>1000</v>
      </c>
      <c r="AMF84" s="32"/>
      <c r="AMG84" s="32"/>
      <c r="AMH84" s="32"/>
      <c r="AMI84" s="32"/>
      <c r="AMJ84" s="32"/>
    </row>
    <row r="85" spans="1:1024" ht="63" x14ac:dyDescent="0.25">
      <c r="A85" s="61" t="s">
        <v>123</v>
      </c>
      <c r="B85" s="62" t="s">
        <v>124</v>
      </c>
      <c r="C85" s="12">
        <v>138396.88063999999</v>
      </c>
      <c r="D85" s="12">
        <v>357961.62424000003</v>
      </c>
      <c r="E85" s="12">
        <v>354838.95188000001</v>
      </c>
      <c r="F85" s="14">
        <f>E85/E162</f>
        <v>4.9767163930216334E-3</v>
      </c>
      <c r="G85" s="14">
        <f t="shared" si="15"/>
        <v>0.99127651639577319</v>
      </c>
      <c r="H85" s="282">
        <v>394510.75893999997</v>
      </c>
      <c r="I85" s="13">
        <f t="shared" si="16"/>
        <v>5.4328397948064005E-3</v>
      </c>
      <c r="J85" s="14">
        <f t="shared" si="17"/>
        <v>1.1021034999983548</v>
      </c>
      <c r="K85" s="282">
        <v>181808.66876</v>
      </c>
      <c r="L85" s="13">
        <f>K85/K162</f>
        <v>5.0974329904417042E-3</v>
      </c>
      <c r="M85" s="293">
        <f t="shared" ref="M85:M90" si="19">IFERROR(K85/H85,"")</f>
        <v>0.46084590759576921</v>
      </c>
      <c r="N85" s="294">
        <f t="shared" si="18"/>
        <v>43411.788120000012</v>
      </c>
      <c r="O85" s="13">
        <f t="shared" ref="O85:O90" si="20">K85/C85</f>
        <v>1.3136760591658376</v>
      </c>
    </row>
    <row r="86" spans="1:1024" ht="98.25" customHeight="1" x14ac:dyDescent="0.25">
      <c r="A86" s="61" t="s">
        <v>125</v>
      </c>
      <c r="B86" s="62" t="s">
        <v>126</v>
      </c>
      <c r="C86" s="12">
        <v>85945.905350000001</v>
      </c>
      <c r="D86" s="12">
        <v>227500.22583000001</v>
      </c>
      <c r="E86" s="12">
        <v>224177.40956</v>
      </c>
      <c r="F86" s="14">
        <f>E86/E162</f>
        <v>3.1441514050004151E-3</v>
      </c>
      <c r="G86" s="14">
        <f t="shared" si="15"/>
        <v>0.98539422869635751</v>
      </c>
      <c r="H86" s="282">
        <v>269931.01629</v>
      </c>
      <c r="I86" s="13">
        <f t="shared" si="16"/>
        <v>3.7172420115819489E-3</v>
      </c>
      <c r="J86" s="14">
        <f t="shared" si="17"/>
        <v>1.1865087839152586</v>
      </c>
      <c r="K86" s="282">
        <v>130115.87381</v>
      </c>
      <c r="L86" s="13">
        <f>K86/K162</f>
        <v>3.6481040880112746E-3</v>
      </c>
      <c r="M86" s="293">
        <f t="shared" si="19"/>
        <v>0.48203380107386473</v>
      </c>
      <c r="N86" s="294">
        <f t="shared" si="18"/>
        <v>44169.968460000004</v>
      </c>
      <c r="O86" s="13">
        <f t="shared" si="20"/>
        <v>1.5139275487310926</v>
      </c>
    </row>
    <row r="87" spans="1:1024" ht="118.5" customHeight="1" x14ac:dyDescent="0.25">
      <c r="A87" s="61" t="s">
        <v>127</v>
      </c>
      <c r="B87" s="62" t="s">
        <v>128</v>
      </c>
      <c r="C87" s="12">
        <v>604666.47109999997</v>
      </c>
      <c r="D87" s="12">
        <v>1536344.58656</v>
      </c>
      <c r="E87" s="12">
        <v>1463744.84222</v>
      </c>
      <c r="F87" s="14">
        <f>E87/E162</f>
        <v>2.0529434305004573E-2</v>
      </c>
      <c r="G87" s="14">
        <f t="shared" si="15"/>
        <v>0.9527451426098642</v>
      </c>
      <c r="H87" s="282">
        <v>1627908.6566099999</v>
      </c>
      <c r="I87" s="13">
        <f t="shared" si="16"/>
        <v>2.2418062705574324E-2</v>
      </c>
      <c r="J87" s="14">
        <f t="shared" si="17"/>
        <v>1.0595986543975915</v>
      </c>
      <c r="K87" s="282">
        <v>733921.29889999994</v>
      </c>
      <c r="L87" s="13">
        <f>K87/K162</f>
        <v>2.0577207164633148E-2</v>
      </c>
      <c r="M87" s="293">
        <f t="shared" si="19"/>
        <v>0.4508369040977625</v>
      </c>
      <c r="N87" s="294">
        <f t="shared" si="18"/>
        <v>129254.82779999997</v>
      </c>
      <c r="O87" s="13">
        <f t="shared" si="20"/>
        <v>1.2137621878799756</v>
      </c>
    </row>
    <row r="88" spans="1:1024" x14ac:dyDescent="0.25">
      <c r="A88" s="61" t="s">
        <v>129</v>
      </c>
      <c r="B88" s="62" t="s">
        <v>130</v>
      </c>
      <c r="C88" s="12">
        <v>138104.48077000002</v>
      </c>
      <c r="D88" s="12">
        <v>300956.32607999997</v>
      </c>
      <c r="E88" s="12">
        <v>298834.41538999998</v>
      </c>
      <c r="F88" s="14">
        <f>E88/E162</f>
        <v>4.1912369710002916E-3</v>
      </c>
      <c r="G88" s="14">
        <f t="shared" si="15"/>
        <v>0.99294943981527761</v>
      </c>
      <c r="H88" s="282">
        <v>333274.53700000001</v>
      </c>
      <c r="I88" s="13">
        <f t="shared" si="16"/>
        <v>4.5895507946962007E-3</v>
      </c>
      <c r="J88" s="14">
        <f t="shared" si="17"/>
        <v>1.1073850526451776</v>
      </c>
      <c r="K88" s="282">
        <v>174492.91853</v>
      </c>
      <c r="L88" s="13">
        <f>K88/K162</f>
        <v>4.8923187523441745E-3</v>
      </c>
      <c r="M88" s="293">
        <f t="shared" si="19"/>
        <v>0.52357110777412919</v>
      </c>
      <c r="N88" s="294">
        <f t="shared" si="18"/>
        <v>36388.437759999972</v>
      </c>
      <c r="O88" s="13">
        <f t="shared" si="20"/>
        <v>1.263484845365745</v>
      </c>
    </row>
    <row r="89" spans="1:1024" ht="60.75" customHeight="1" x14ac:dyDescent="0.25">
      <c r="A89" s="61" t="s">
        <v>131</v>
      </c>
      <c r="B89" s="62" t="s">
        <v>132</v>
      </c>
      <c r="C89" s="12">
        <v>151557.33679</v>
      </c>
      <c r="D89" s="12">
        <v>391645.85791000002</v>
      </c>
      <c r="E89" s="12">
        <v>384125.51191</v>
      </c>
      <c r="F89" s="14">
        <f>E89/E162</f>
        <v>5.3874686585897143E-3</v>
      </c>
      <c r="G89" s="14">
        <f t="shared" si="15"/>
        <v>0.98079809642279381</v>
      </c>
      <c r="H89" s="282">
        <v>476241.78727999999</v>
      </c>
      <c r="I89" s="13">
        <f t="shared" si="16"/>
        <v>6.5583644431811573E-3</v>
      </c>
      <c r="J89" s="14">
        <f t="shared" si="17"/>
        <v>1.2160010827675856</v>
      </c>
      <c r="K89" s="282">
        <v>198459.71372999999</v>
      </c>
      <c r="L89" s="13">
        <f>K89/K162</f>
        <v>5.5642841396982374E-3</v>
      </c>
      <c r="M89" s="293">
        <f t="shared" si="19"/>
        <v>0.41672049582939735</v>
      </c>
      <c r="N89" s="294">
        <f t="shared" si="18"/>
        <v>46902.376939999987</v>
      </c>
      <c r="O89" s="13">
        <f t="shared" si="20"/>
        <v>1.3094695244281613</v>
      </c>
    </row>
    <row r="90" spans="1:1024" ht="31.5" x14ac:dyDescent="0.25">
      <c r="A90" s="61" t="s">
        <v>133</v>
      </c>
      <c r="B90" s="62" t="s">
        <v>134</v>
      </c>
      <c r="C90" s="12">
        <v>143640.30987999999</v>
      </c>
      <c r="D90" s="12">
        <v>180469.73</v>
      </c>
      <c r="E90" s="12">
        <v>177136.88788999998</v>
      </c>
      <c r="F90" s="14">
        <f>E90/E162</f>
        <v>2.4843948193971829E-3</v>
      </c>
      <c r="G90" s="14">
        <f t="shared" si="15"/>
        <v>0.981532403744384</v>
      </c>
      <c r="H90" s="282">
        <v>69053.328999999998</v>
      </c>
      <c r="I90" s="13">
        <f t="shared" si="16"/>
        <v>9.5093901814757669E-4</v>
      </c>
      <c r="J90" s="14">
        <f t="shared" si="17"/>
        <v>0.38263108721889255</v>
      </c>
      <c r="K90" s="282">
        <v>31753.025969999999</v>
      </c>
      <c r="L90" s="13">
        <f>K90/K162</f>
        <v>8.9027065227288552E-4</v>
      </c>
      <c r="M90" s="293">
        <f t="shared" si="19"/>
        <v>0.4598333842818787</v>
      </c>
      <c r="N90" s="294">
        <f t="shared" si="18"/>
        <v>-111887.28390999998</v>
      </c>
      <c r="O90" s="13">
        <f t="shared" si="20"/>
        <v>0.22105929732765905</v>
      </c>
    </row>
    <row r="91" spans="1:1024" ht="31.5" x14ac:dyDescent="0.25">
      <c r="A91" s="61" t="s">
        <v>337</v>
      </c>
      <c r="B91" s="63" t="s">
        <v>338</v>
      </c>
      <c r="C91" s="12">
        <v>450</v>
      </c>
      <c r="D91" s="12">
        <v>4448.8</v>
      </c>
      <c r="E91" s="12">
        <v>4448.8</v>
      </c>
      <c r="F91" s="14"/>
      <c r="G91" s="14"/>
      <c r="H91" s="282">
        <v>4450</v>
      </c>
      <c r="I91" s="13"/>
      <c r="J91" s="14"/>
      <c r="K91" s="282">
        <v>510</v>
      </c>
      <c r="L91" s="13"/>
      <c r="M91" s="293"/>
      <c r="N91" s="294"/>
      <c r="O91" s="13"/>
    </row>
    <row r="92" spans="1:1024" ht="22.5" customHeight="1" x14ac:dyDescent="0.25">
      <c r="A92" s="43" t="s">
        <v>135</v>
      </c>
      <c r="B92" s="62" t="s">
        <v>136</v>
      </c>
      <c r="C92" s="12">
        <v>2249.9</v>
      </c>
      <c r="D92" s="12">
        <v>3000</v>
      </c>
      <c r="E92" s="12">
        <v>2999.9</v>
      </c>
      <c r="F92" s="14">
        <f>E92/E162</f>
        <v>4.2074443711226307E-5</v>
      </c>
      <c r="G92" s="14" t="s">
        <v>326</v>
      </c>
      <c r="H92" s="282">
        <v>3000</v>
      </c>
      <c r="I92" s="13">
        <f t="shared" si="16"/>
        <v>4.131324435412419E-5</v>
      </c>
      <c r="J92" s="14" t="s">
        <v>326</v>
      </c>
      <c r="K92" s="282">
        <v>750</v>
      </c>
      <c r="L92" s="13">
        <f>K92/K162</f>
        <v>2.1028011309394718E-5</v>
      </c>
      <c r="M92" s="293">
        <v>0</v>
      </c>
      <c r="N92" s="294">
        <f t="shared" si="18"/>
        <v>-1499.9</v>
      </c>
      <c r="O92" s="13">
        <v>0</v>
      </c>
    </row>
    <row r="93" spans="1:1024" ht="22.5" customHeight="1" x14ac:dyDescent="0.25">
      <c r="A93" s="61" t="s">
        <v>137</v>
      </c>
      <c r="B93" s="62" t="s">
        <v>138</v>
      </c>
      <c r="C93" s="12">
        <v>0</v>
      </c>
      <c r="D93" s="12">
        <v>24409.722309999997</v>
      </c>
      <c r="E93" s="12">
        <v>0</v>
      </c>
      <c r="F93" s="14">
        <f>E93/E162</f>
        <v>0</v>
      </c>
      <c r="G93" s="14" t="s">
        <v>326</v>
      </c>
      <c r="H93" s="282">
        <v>80844.31431999999</v>
      </c>
      <c r="I93" s="13">
        <f t="shared" si="16"/>
        <v>1.1133136373812603E-3</v>
      </c>
      <c r="J93" s="14" t="s">
        <v>326</v>
      </c>
      <c r="K93" s="282">
        <v>0</v>
      </c>
      <c r="L93" s="13">
        <f>K93/K162</f>
        <v>0</v>
      </c>
      <c r="M93" s="293">
        <f>IFERROR(K93/H93,"")</f>
        <v>0</v>
      </c>
      <c r="N93" s="294">
        <f t="shared" si="18"/>
        <v>0</v>
      </c>
      <c r="O93" s="13">
        <v>0</v>
      </c>
    </row>
    <row r="94" spans="1:1024" ht="45" customHeight="1" x14ac:dyDescent="0.25">
      <c r="A94" s="43" t="s">
        <v>139</v>
      </c>
      <c r="B94" s="63" t="s">
        <v>140</v>
      </c>
      <c r="C94" s="12">
        <v>1200</v>
      </c>
      <c r="D94" s="12">
        <v>2900</v>
      </c>
      <c r="E94" s="12">
        <v>2900</v>
      </c>
      <c r="F94" s="14">
        <f>E94/E162</f>
        <v>4.0673318031453144E-5</v>
      </c>
      <c r="G94" s="14">
        <f t="shared" ref="G94:G99" si="21">E94/D94</f>
        <v>1</v>
      </c>
      <c r="H94" s="282">
        <v>4900</v>
      </c>
      <c r="I94" s="13">
        <f t="shared" si="16"/>
        <v>6.7478299111736173E-5</v>
      </c>
      <c r="J94" s="14">
        <f t="shared" ref="J94:J99" si="22">H94/D94</f>
        <v>1.6896551724137931</v>
      </c>
      <c r="K94" s="282">
        <v>800</v>
      </c>
      <c r="L94" s="13">
        <f>K94/K162</f>
        <v>2.2429878730021031E-5</v>
      </c>
      <c r="M94" s="293">
        <v>0</v>
      </c>
      <c r="N94" s="294">
        <f t="shared" si="18"/>
        <v>-400</v>
      </c>
      <c r="O94" s="13">
        <v>0</v>
      </c>
    </row>
    <row r="95" spans="1:1024" ht="35.25" customHeight="1" x14ac:dyDescent="0.25">
      <c r="A95" s="61" t="s">
        <v>141</v>
      </c>
      <c r="B95" s="62" t="s">
        <v>142</v>
      </c>
      <c r="C95" s="12">
        <v>709915.50417999993</v>
      </c>
      <c r="D95" s="12">
        <v>1993040.2466500001</v>
      </c>
      <c r="E95" s="12">
        <v>1910576.98942</v>
      </c>
      <c r="F95" s="14">
        <f>E95/E162</f>
        <v>2.6796381211812395E-2</v>
      </c>
      <c r="G95" s="14">
        <f t="shared" si="21"/>
        <v>0.95862438936262906</v>
      </c>
      <c r="H95" s="282">
        <v>3495246.16585</v>
      </c>
      <c r="I95" s="13">
        <f t="shared" si="16"/>
        <v>4.8133319642525575E-2</v>
      </c>
      <c r="J95" s="14">
        <f t="shared" si="22"/>
        <v>1.7537258325440148</v>
      </c>
      <c r="K95" s="282">
        <v>849137.29186</v>
      </c>
      <c r="L95" s="13">
        <f>K95/K162</f>
        <v>2.3807558101947845E-2</v>
      </c>
      <c r="M95" s="293">
        <f t="shared" ref="M95:M128" si="23">IFERROR(K95/H95,"")</f>
        <v>0.24294062608706143</v>
      </c>
      <c r="N95" s="294">
        <f t="shared" si="18"/>
        <v>139221.78768000007</v>
      </c>
      <c r="O95" s="13">
        <f>K95/C95</f>
        <v>1.1961103636422346</v>
      </c>
    </row>
    <row r="96" spans="1:1024" s="60" customFormat="1" x14ac:dyDescent="0.25">
      <c r="A96" s="58" t="s">
        <v>143</v>
      </c>
      <c r="B96" s="59" t="s">
        <v>144</v>
      </c>
      <c r="C96" s="283">
        <v>162620.52896</v>
      </c>
      <c r="D96" s="283">
        <v>394227.41013999999</v>
      </c>
      <c r="E96" s="283">
        <v>391454.12942000001</v>
      </c>
      <c r="F96" s="11">
        <f>E96/E162</f>
        <v>5.4902545864225095E-3</v>
      </c>
      <c r="G96" s="11">
        <f t="shared" si="21"/>
        <v>0.9929652767700371</v>
      </c>
      <c r="H96" s="290">
        <v>66972.176000000007</v>
      </c>
      <c r="I96" s="11">
        <f t="shared" si="16"/>
        <v>9.2227929067180392E-4</v>
      </c>
      <c r="J96" s="11">
        <f t="shared" si="22"/>
        <v>0.1698820890617842</v>
      </c>
      <c r="K96" s="290">
        <v>45749.726409999996</v>
      </c>
      <c r="L96" s="11">
        <f>K96/K162</f>
        <v>1.2827010191349254E-3</v>
      </c>
      <c r="M96" s="291">
        <f t="shared" si="23"/>
        <v>0.6831154240829802</v>
      </c>
      <c r="N96" s="292">
        <f t="shared" si="18"/>
        <v>-116870.80254999999</v>
      </c>
      <c r="O96" s="11">
        <f>K96/C96</f>
        <v>0.28132811215521947</v>
      </c>
      <c r="AMF96" s="32"/>
      <c r="AMG96" s="32"/>
      <c r="AMH96" s="32"/>
      <c r="AMI96" s="32"/>
      <c r="AMJ96" s="32"/>
    </row>
    <row r="97" spans="1:1024" ht="39" customHeight="1" x14ac:dyDescent="0.25">
      <c r="A97" s="61" t="s">
        <v>145</v>
      </c>
      <c r="B97" s="62" t="s">
        <v>146</v>
      </c>
      <c r="C97" s="12">
        <v>162620.52896</v>
      </c>
      <c r="D97" s="12">
        <v>394227.41013999999</v>
      </c>
      <c r="E97" s="12">
        <v>391454.12942000001</v>
      </c>
      <c r="F97" s="14">
        <f>E97/E162</f>
        <v>5.4902545864225095E-3</v>
      </c>
      <c r="G97" s="14">
        <f t="shared" si="21"/>
        <v>0.9929652767700371</v>
      </c>
      <c r="H97" s="282">
        <v>66972.176000000007</v>
      </c>
      <c r="I97" s="13">
        <f t="shared" si="16"/>
        <v>9.2227929067180392E-4</v>
      </c>
      <c r="J97" s="14">
        <f t="shared" si="22"/>
        <v>0.1698820890617842</v>
      </c>
      <c r="K97" s="282">
        <v>45749.726409999996</v>
      </c>
      <c r="L97" s="13">
        <f>K97/K162</f>
        <v>1.2827010191349254E-3</v>
      </c>
      <c r="M97" s="293">
        <f t="shared" si="23"/>
        <v>0.6831154240829802</v>
      </c>
      <c r="N97" s="294">
        <f t="shared" si="18"/>
        <v>-116870.80254999999</v>
      </c>
      <c r="O97" s="13">
        <f>K97/C97</f>
        <v>0.28132811215521947</v>
      </c>
    </row>
    <row r="98" spans="1:1024" s="60" customFormat="1" ht="54.75" customHeight="1" x14ac:dyDescent="0.25">
      <c r="A98" s="58" t="s">
        <v>147</v>
      </c>
      <c r="B98" s="59" t="s">
        <v>148</v>
      </c>
      <c r="C98" s="283">
        <v>250775.82153000002</v>
      </c>
      <c r="D98" s="283">
        <v>585724.55075000005</v>
      </c>
      <c r="E98" s="283">
        <v>579421.17034000007</v>
      </c>
      <c r="F98" s="286">
        <f>E98/E162</f>
        <v>8.1265453570329681E-3</v>
      </c>
      <c r="G98" s="286">
        <f t="shared" si="21"/>
        <v>0.98923831961298414</v>
      </c>
      <c r="H98" s="295">
        <v>641889.14511000004</v>
      </c>
      <c r="I98" s="11">
        <f t="shared" si="16"/>
        <v>8.8395077000631029E-3</v>
      </c>
      <c r="J98" s="11">
        <f t="shared" si="22"/>
        <v>1.0958890903379126</v>
      </c>
      <c r="K98" s="295">
        <v>258290.13397</v>
      </c>
      <c r="L98" s="11">
        <f>K98/K162</f>
        <v>7.2417704776349817E-3</v>
      </c>
      <c r="M98" s="291">
        <f t="shared" si="23"/>
        <v>0.40239056219861302</v>
      </c>
      <c r="N98" s="292">
        <f t="shared" si="18"/>
        <v>7514.3124399999797</v>
      </c>
      <c r="O98" s="11">
        <f>K98/C98</f>
        <v>1.0299642620813867</v>
      </c>
      <c r="AMF98" s="32"/>
      <c r="AMG98" s="32"/>
      <c r="AMH98" s="32"/>
      <c r="AMI98" s="32"/>
      <c r="AMJ98" s="32"/>
    </row>
    <row r="99" spans="1:1024" ht="31.5" x14ac:dyDescent="0.25">
      <c r="A99" s="61" t="s">
        <v>149</v>
      </c>
      <c r="B99" s="62" t="s">
        <v>150</v>
      </c>
      <c r="C99" s="12">
        <v>250775.82153000002</v>
      </c>
      <c r="D99" s="12">
        <v>585110.55075000005</v>
      </c>
      <c r="E99" s="12">
        <v>578816.59034</v>
      </c>
      <c r="F99" s="14">
        <f>E99/E162</f>
        <v>8.1180659519931551E-3</v>
      </c>
      <c r="G99" s="14">
        <f t="shared" si="21"/>
        <v>0.98924312610337928</v>
      </c>
      <c r="H99" s="282">
        <v>641489.14511000004</v>
      </c>
      <c r="I99" s="13">
        <f t="shared" si="16"/>
        <v>8.8339992674825538E-3</v>
      </c>
      <c r="J99" s="14">
        <f t="shared" si="22"/>
        <v>1.0963554567384461</v>
      </c>
      <c r="K99" s="282">
        <v>258290.13397</v>
      </c>
      <c r="L99" s="13">
        <f>K99/K162</f>
        <v>7.2417704776349817E-3</v>
      </c>
      <c r="M99" s="293">
        <f t="shared" si="23"/>
        <v>0.40264147248463483</v>
      </c>
      <c r="N99" s="294">
        <f t="shared" si="18"/>
        <v>7514.3124399999797</v>
      </c>
      <c r="O99" s="13">
        <f>K99/C99</f>
        <v>1.0299642620813867</v>
      </c>
    </row>
    <row r="100" spans="1:1024" x14ac:dyDescent="0.25">
      <c r="A100" s="96" t="s">
        <v>151</v>
      </c>
      <c r="B100" s="97" t="s">
        <v>152</v>
      </c>
      <c r="C100" s="12">
        <v>0</v>
      </c>
      <c r="D100" s="12">
        <v>614</v>
      </c>
      <c r="E100" s="12">
        <v>604.58000000000004</v>
      </c>
      <c r="F100" s="14"/>
      <c r="G100" s="14"/>
      <c r="H100" s="282">
        <v>400</v>
      </c>
      <c r="I100" s="13"/>
      <c r="J100" s="14"/>
      <c r="K100" s="282">
        <v>0</v>
      </c>
      <c r="L100" s="13"/>
      <c r="M100" s="293"/>
      <c r="N100" s="294"/>
      <c r="O100" s="13"/>
    </row>
    <row r="101" spans="1:1024" s="60" customFormat="1" x14ac:dyDescent="0.25">
      <c r="A101" s="58" t="s">
        <v>153</v>
      </c>
      <c r="B101" s="59" t="s">
        <v>154</v>
      </c>
      <c r="C101" s="10">
        <v>5963164.7189799994</v>
      </c>
      <c r="D101" s="10">
        <v>13393378.409670001</v>
      </c>
      <c r="E101" s="10">
        <v>12894408.990420001</v>
      </c>
      <c r="F101" s="11">
        <f>E101/E162</f>
        <v>0.18084772334309701</v>
      </c>
      <c r="G101" s="11">
        <f t="shared" ref="G101:G161" si="24">E101/D101</f>
        <v>0.96274506670477222</v>
      </c>
      <c r="H101" s="10">
        <v>13701201.658840001</v>
      </c>
      <c r="I101" s="11">
        <f t="shared" ref="I101:I162" si="25">H101/$D$162</f>
        <v>0.18868036402559621</v>
      </c>
      <c r="J101" s="11">
        <f t="shared" ref="J101:J162" si="26">H101/D101</f>
        <v>1.0229832414014191</v>
      </c>
      <c r="K101" s="10">
        <v>6148070.9079700001</v>
      </c>
      <c r="L101" s="11">
        <f>K101/K162</f>
        <v>0.17237560611167174</v>
      </c>
      <c r="M101" s="291">
        <f t="shared" si="23"/>
        <v>0.44872494114436096</v>
      </c>
      <c r="N101" s="292">
        <f t="shared" ref="N101:N162" si="27">K101-C101</f>
        <v>184906.18899000064</v>
      </c>
      <c r="O101" s="11">
        <f t="shared" ref="O101:O106" si="28">K101/C101</f>
        <v>1.0310080632858367</v>
      </c>
      <c r="AMF101" s="32"/>
      <c r="AMG101" s="32"/>
      <c r="AMH101" s="32"/>
      <c r="AMI101" s="32"/>
      <c r="AMJ101" s="32"/>
    </row>
    <row r="102" spans="1:1024" x14ac:dyDescent="0.25">
      <c r="A102" s="61" t="s">
        <v>155</v>
      </c>
      <c r="B102" s="62" t="s">
        <v>156</v>
      </c>
      <c r="C102" s="12">
        <v>125074.29058</v>
      </c>
      <c r="D102" s="12">
        <v>344825.13204</v>
      </c>
      <c r="E102" s="12">
        <v>339573.55777999997</v>
      </c>
      <c r="F102" s="287">
        <f>E102/E162</f>
        <v>4.762614934709644E-3</v>
      </c>
      <c r="G102" s="287">
        <f t="shared" si="24"/>
        <v>0.98477032625513261</v>
      </c>
      <c r="H102" s="12">
        <v>368038.73100000003</v>
      </c>
      <c r="I102" s="13">
        <f t="shared" si="25"/>
        <v>5.0682913418615937E-3</v>
      </c>
      <c r="J102" s="14">
        <f t="shared" si="26"/>
        <v>1.0673199161054978</v>
      </c>
      <c r="K102" s="12">
        <v>156171.97487999999</v>
      </c>
      <c r="L102" s="13">
        <f>K102/K162</f>
        <v>4.3786480719828639E-3</v>
      </c>
      <c r="M102" s="293">
        <f t="shared" si="23"/>
        <v>0.42433570634173279</v>
      </c>
      <c r="N102" s="294">
        <f t="shared" si="27"/>
        <v>31097.684299999994</v>
      </c>
      <c r="O102" s="13">
        <f t="shared" si="28"/>
        <v>1.248633705262628</v>
      </c>
    </row>
    <row r="103" spans="1:1024" ht="19.5" customHeight="1" x14ac:dyDescent="0.25">
      <c r="A103" s="61" t="s">
        <v>157</v>
      </c>
      <c r="B103" s="62" t="s">
        <v>158</v>
      </c>
      <c r="C103" s="12">
        <v>751.98749999999995</v>
      </c>
      <c r="D103" s="12">
        <v>3322.15789</v>
      </c>
      <c r="E103" s="12">
        <v>3321.78289</v>
      </c>
      <c r="F103" s="287">
        <f>E103/E162</f>
        <v>4.6588942040141215E-5</v>
      </c>
      <c r="G103" s="287">
        <f t="shared" si="24"/>
        <v>0.99988712156001713</v>
      </c>
      <c r="H103" s="12">
        <v>3807.6315800000002</v>
      </c>
      <c r="I103" s="13">
        <f t="shared" si="25"/>
        <v>5.2435204625006659E-5</v>
      </c>
      <c r="J103" s="14">
        <f t="shared" si="26"/>
        <v>1.1461320340798131</v>
      </c>
      <c r="K103" s="12">
        <v>2276</v>
      </c>
      <c r="L103" s="13">
        <f>K103/K162</f>
        <v>6.3813004986909832E-5</v>
      </c>
      <c r="M103" s="293">
        <f t="shared" si="23"/>
        <v>0.59774690701562039</v>
      </c>
      <c r="N103" s="294">
        <f t="shared" si="27"/>
        <v>1524.0125</v>
      </c>
      <c r="O103" s="13">
        <f t="shared" si="28"/>
        <v>3.0266460546219189</v>
      </c>
    </row>
    <row r="104" spans="1:1024" x14ac:dyDescent="0.25">
      <c r="A104" s="61" t="s">
        <v>159</v>
      </c>
      <c r="B104" s="62" t="s">
        <v>160</v>
      </c>
      <c r="C104" s="12">
        <v>2029688.8819899999</v>
      </c>
      <c r="D104" s="12">
        <v>3350099.4802800003</v>
      </c>
      <c r="E104" s="12">
        <v>3340677.70603</v>
      </c>
      <c r="F104" s="287">
        <f>E104/E162</f>
        <v>4.6853947164808112E-2</v>
      </c>
      <c r="G104" s="287">
        <f t="shared" si="24"/>
        <v>0.99718761359014541</v>
      </c>
      <c r="H104" s="12">
        <v>3914804.2821900002</v>
      </c>
      <c r="I104" s="13">
        <f t="shared" si="25"/>
        <v>5.3911088636229072E-2</v>
      </c>
      <c r="J104" s="14">
        <f t="shared" si="26"/>
        <v>1.1685635919870661</v>
      </c>
      <c r="K104" s="12">
        <v>2645961.5565900002</v>
      </c>
      <c r="L104" s="13">
        <f>K104/K162</f>
        <v>7.4185746048264237E-2</v>
      </c>
      <c r="M104" s="293">
        <f t="shared" si="23"/>
        <v>0.67588603819290027</v>
      </c>
      <c r="N104" s="294">
        <f t="shared" si="27"/>
        <v>616272.67460000026</v>
      </c>
      <c r="O104" s="13">
        <f t="shared" si="28"/>
        <v>1.303629132557389</v>
      </c>
    </row>
    <row r="105" spans="1:1024" x14ac:dyDescent="0.25">
      <c r="A105" s="61" t="s">
        <v>161</v>
      </c>
      <c r="B105" s="62" t="s">
        <v>162</v>
      </c>
      <c r="C105" s="12">
        <v>227830.41375000001</v>
      </c>
      <c r="D105" s="12">
        <v>371065.91516000003</v>
      </c>
      <c r="E105" s="12">
        <v>369968.82182000001</v>
      </c>
      <c r="F105" s="287">
        <f>E105/E162</f>
        <v>5.1889170867609937E-3</v>
      </c>
      <c r="G105" s="287">
        <f t="shared" si="24"/>
        <v>0.99704340039012485</v>
      </c>
      <c r="H105" s="12">
        <v>105703.57</v>
      </c>
      <c r="I105" s="13">
        <f t="shared" si="25"/>
        <v>1.4556524721710904E-3</v>
      </c>
      <c r="J105" s="14">
        <f t="shared" si="26"/>
        <v>0.28486467142750543</v>
      </c>
      <c r="K105" s="12">
        <v>41612.024400000002</v>
      </c>
      <c r="L105" s="13">
        <f>K105/K162</f>
        <v>1.1666908262533452E-3</v>
      </c>
      <c r="M105" s="293">
        <f t="shared" si="23"/>
        <v>0.39366716185650114</v>
      </c>
      <c r="N105" s="294">
        <f t="shared" si="27"/>
        <v>-186218.38935000001</v>
      </c>
      <c r="O105" s="13">
        <f t="shared" si="28"/>
        <v>0.18264472997736458</v>
      </c>
    </row>
    <row r="106" spans="1:1024" x14ac:dyDescent="0.25">
      <c r="A106" s="61" t="s">
        <v>163</v>
      </c>
      <c r="B106" s="62" t="s">
        <v>164</v>
      </c>
      <c r="C106" s="12">
        <v>80274.891019999995</v>
      </c>
      <c r="D106" s="12">
        <v>166620.63099999999</v>
      </c>
      <c r="E106" s="12">
        <v>161355.98550000001</v>
      </c>
      <c r="F106" s="287">
        <f>E106/E162</f>
        <v>2.2630632119034627E-3</v>
      </c>
      <c r="G106" s="287">
        <f t="shared" si="24"/>
        <v>0.9684033995766107</v>
      </c>
      <c r="H106" s="12">
        <v>192162.6385</v>
      </c>
      <c r="I106" s="13">
        <f t="shared" si="25"/>
        <v>2.6462873466945773E-3</v>
      </c>
      <c r="J106" s="14">
        <f t="shared" si="26"/>
        <v>1.1532943870558263</v>
      </c>
      <c r="K106" s="12">
        <v>94558.743400000007</v>
      </c>
      <c r="L106" s="13">
        <f>K106/K162</f>
        <v>2.6511764341564711E-3</v>
      </c>
      <c r="M106" s="293">
        <f t="shared" si="23"/>
        <v>0.49207662914141348</v>
      </c>
      <c r="N106" s="294">
        <f t="shared" si="27"/>
        <v>14283.852380000011</v>
      </c>
      <c r="O106" s="13">
        <f t="shared" si="28"/>
        <v>1.177936739601942</v>
      </c>
    </row>
    <row r="107" spans="1:1024" x14ac:dyDescent="0.25">
      <c r="A107" s="61" t="s">
        <v>165</v>
      </c>
      <c r="B107" s="62" t="s">
        <v>166</v>
      </c>
      <c r="C107" s="12">
        <v>527297.92180000001</v>
      </c>
      <c r="D107" s="12">
        <v>654400.87057999999</v>
      </c>
      <c r="E107" s="12">
        <v>653075.84311000002</v>
      </c>
      <c r="F107" s="287">
        <f>E107/E162</f>
        <v>9.1595729191284222E-3</v>
      </c>
      <c r="G107" s="287">
        <f t="shared" si="24"/>
        <v>0.99797520521507621</v>
      </c>
      <c r="H107" s="12">
        <v>190830.56021</v>
      </c>
      <c r="I107" s="13">
        <f t="shared" si="25"/>
        <v>2.6279431880633793E-3</v>
      </c>
      <c r="J107" s="14">
        <f t="shared" si="26"/>
        <v>0.2916111038190789</v>
      </c>
      <c r="K107" s="12">
        <v>108946.40312999999</v>
      </c>
      <c r="L107" s="13">
        <f>K107/K162</f>
        <v>3.0545682628473547E-3</v>
      </c>
      <c r="M107" s="293">
        <f t="shared" si="23"/>
        <v>0.57090647855411436</v>
      </c>
      <c r="N107" s="294">
        <f t="shared" si="27"/>
        <v>-418351.51867000002</v>
      </c>
      <c r="O107" s="13">
        <v>0</v>
      </c>
    </row>
    <row r="108" spans="1:1024" ht="32.450000000000003" customHeight="1" x14ac:dyDescent="0.25">
      <c r="A108" s="61" t="s">
        <v>167</v>
      </c>
      <c r="B108" s="62" t="s">
        <v>168</v>
      </c>
      <c r="C108" s="12">
        <v>2370726.71771</v>
      </c>
      <c r="D108" s="12">
        <v>6979655.5236</v>
      </c>
      <c r="E108" s="12">
        <v>6576946.6372600002</v>
      </c>
      <c r="F108" s="287">
        <f>E108/E162</f>
        <v>9.2243531811438711E-2</v>
      </c>
      <c r="G108" s="287">
        <f t="shared" si="24"/>
        <v>0.94230246965937814</v>
      </c>
      <c r="H108" s="12">
        <v>7496617.57247</v>
      </c>
      <c r="I108" s="13">
        <f t="shared" si="25"/>
        <v>0.10323653120029147</v>
      </c>
      <c r="J108" s="14">
        <f t="shared" si="26"/>
        <v>1.0740669861316248</v>
      </c>
      <c r="K108" s="12">
        <v>2839211.1632699999</v>
      </c>
      <c r="L108" s="13">
        <f>K108/K162</f>
        <v>7.9603952601335057E-2</v>
      </c>
      <c r="M108" s="293">
        <f t="shared" si="23"/>
        <v>0.37873229304059741</v>
      </c>
      <c r="N108" s="294">
        <f t="shared" si="27"/>
        <v>468484.44555999991</v>
      </c>
      <c r="O108" s="13">
        <f>K108/C108</f>
        <v>1.1976121676363152</v>
      </c>
    </row>
    <row r="109" spans="1:1024" x14ac:dyDescent="0.25">
      <c r="A109" s="61" t="s">
        <v>169</v>
      </c>
      <c r="B109" s="62" t="s">
        <v>170</v>
      </c>
      <c r="C109" s="12">
        <v>12256.545970000001</v>
      </c>
      <c r="D109" s="12">
        <v>76735.602249999996</v>
      </c>
      <c r="E109" s="12">
        <v>76731.275709999987</v>
      </c>
      <c r="F109" s="287">
        <f>E109/E162</f>
        <v>1.0761777861765327E-3</v>
      </c>
      <c r="G109" s="287">
        <f t="shared" si="24"/>
        <v>0.99994361756638184</v>
      </c>
      <c r="H109" s="12">
        <v>90883.483999999997</v>
      </c>
      <c r="I109" s="13">
        <f t="shared" si="25"/>
        <v>1.2515638607487119E-3</v>
      </c>
      <c r="J109" s="14">
        <f t="shared" si="26"/>
        <v>1.1843718083283825</v>
      </c>
      <c r="K109" s="12">
        <v>30527.539940000002</v>
      </c>
      <c r="L109" s="13">
        <f>K109/K162</f>
        <v>8.5591127347509196E-4</v>
      </c>
      <c r="M109" s="293">
        <f t="shared" si="23"/>
        <v>0.33589755361931334</v>
      </c>
      <c r="N109" s="294">
        <f t="shared" si="27"/>
        <v>18270.993970000003</v>
      </c>
      <c r="O109" s="13">
        <v>0</v>
      </c>
    </row>
    <row r="110" spans="1:1024" ht="31.5" x14ac:dyDescent="0.25">
      <c r="A110" s="61" t="s">
        <v>171</v>
      </c>
      <c r="B110" s="62" t="s">
        <v>172</v>
      </c>
      <c r="C110" s="12">
        <v>589263.06865999999</v>
      </c>
      <c r="D110" s="12">
        <v>1446653.0968699998</v>
      </c>
      <c r="E110" s="12">
        <v>1372757.38032</v>
      </c>
      <c r="F110" s="287">
        <f>E110/E162</f>
        <v>1.9253309486130979E-2</v>
      </c>
      <c r="G110" s="287">
        <f t="shared" si="24"/>
        <v>0.94891953246436089</v>
      </c>
      <c r="H110" s="12">
        <v>1338353.1888900001</v>
      </c>
      <c r="I110" s="13">
        <f t="shared" si="25"/>
        <v>1.8430570774911299E-2</v>
      </c>
      <c r="J110" s="14">
        <f t="shared" si="26"/>
        <v>0.92513761024372809</v>
      </c>
      <c r="K110" s="12">
        <v>228805.50236000001</v>
      </c>
      <c r="L110" s="13">
        <f>K110/K162</f>
        <v>6.4150995883704267E-3</v>
      </c>
      <c r="M110" s="293">
        <f t="shared" si="23"/>
        <v>0.17096047908681425</v>
      </c>
      <c r="N110" s="294">
        <f t="shared" si="27"/>
        <v>-360457.56629999995</v>
      </c>
      <c r="O110" s="13">
        <f>K110/C110</f>
        <v>0.38829092561376682</v>
      </c>
    </row>
    <row r="111" spans="1:1024" s="60" customFormat="1" ht="36.75" customHeight="1" x14ac:dyDescent="0.25">
      <c r="A111" s="58" t="s">
        <v>173</v>
      </c>
      <c r="B111" s="59" t="s">
        <v>174</v>
      </c>
      <c r="C111" s="10">
        <v>966882.34604999993</v>
      </c>
      <c r="D111" s="10">
        <v>2429584.0151499999</v>
      </c>
      <c r="E111" s="10">
        <v>2319728.42282</v>
      </c>
      <c r="F111" s="11">
        <f>E111/E162</f>
        <v>3.2534845478606571E-2</v>
      </c>
      <c r="G111" s="11">
        <f t="shared" si="24"/>
        <v>0.95478419694689276</v>
      </c>
      <c r="H111" s="10">
        <v>4730163.0905499998</v>
      </c>
      <c r="I111" s="11">
        <f t="shared" si="25"/>
        <v>6.5139461198250467E-2</v>
      </c>
      <c r="J111" s="11">
        <f t="shared" si="26"/>
        <v>1.9469024578094143</v>
      </c>
      <c r="K111" s="10">
        <v>1029421.04101</v>
      </c>
      <c r="L111" s="11">
        <f>K111/K162</f>
        <v>2.8862236389982886E-2</v>
      </c>
      <c r="M111" s="291">
        <f t="shared" si="23"/>
        <v>0.21762907986546909</v>
      </c>
      <c r="N111" s="292">
        <f t="shared" si="27"/>
        <v>62538.69496000011</v>
      </c>
      <c r="O111" s="11">
        <f>K111/C111</f>
        <v>1.0646807703289745</v>
      </c>
      <c r="AMF111" s="32"/>
      <c r="AMG111" s="32"/>
      <c r="AMH111" s="32"/>
      <c r="AMI111" s="32"/>
      <c r="AMJ111" s="32"/>
    </row>
    <row r="112" spans="1:1024" x14ac:dyDescent="0.25">
      <c r="A112" s="61" t="s">
        <v>175</v>
      </c>
      <c r="B112" s="62" t="s">
        <v>176</v>
      </c>
      <c r="C112" s="12">
        <v>12022.17218</v>
      </c>
      <c r="D112" s="12">
        <v>389069.71301000001</v>
      </c>
      <c r="E112" s="12">
        <v>372963.51316000003</v>
      </c>
      <c r="F112" s="287">
        <f>E112/E162</f>
        <v>5.2309184775464618E-3</v>
      </c>
      <c r="G112" s="287">
        <f t="shared" si="24"/>
        <v>0.95860330601064803</v>
      </c>
      <c r="H112" s="12">
        <v>141629.66271</v>
      </c>
      <c r="I112" s="13">
        <f t="shared" si="25"/>
        <v>1.9503936211101402E-3</v>
      </c>
      <c r="J112" s="14">
        <f t="shared" si="26"/>
        <v>0.36402129997294286</v>
      </c>
      <c r="K112" s="12">
        <v>33373.65984</v>
      </c>
      <c r="L112" s="13">
        <f>K112/K162</f>
        <v>9.3570892873521638E-4</v>
      </c>
      <c r="M112" s="293">
        <f t="shared" si="23"/>
        <v>0.23564032563104872</v>
      </c>
      <c r="N112" s="294">
        <f t="shared" si="27"/>
        <v>21351.487659999999</v>
      </c>
      <c r="O112" s="13">
        <v>0</v>
      </c>
    </row>
    <row r="113" spans="1:1024" x14ac:dyDescent="0.25">
      <c r="A113" s="61" t="s">
        <v>177</v>
      </c>
      <c r="B113" s="62" t="s">
        <v>178</v>
      </c>
      <c r="C113" s="12">
        <v>420747.93041999999</v>
      </c>
      <c r="D113" s="12">
        <v>716014.05099999998</v>
      </c>
      <c r="E113" s="12">
        <v>707204.10317999998</v>
      </c>
      <c r="F113" s="287">
        <f>E113/E162</f>
        <v>9.918737035099566E-3</v>
      </c>
      <c r="G113" s="287">
        <f t="shared" si="24"/>
        <v>0.98769584506380026</v>
      </c>
      <c r="H113" s="12">
        <v>3576493.0341399997</v>
      </c>
      <c r="I113" s="13">
        <f t="shared" si="25"/>
        <v>4.9252176883416272E-2</v>
      </c>
      <c r="J113" s="14">
        <f t="shared" si="26"/>
        <v>4.9950039795238599</v>
      </c>
      <c r="K113" s="12">
        <v>514121.37052999996</v>
      </c>
      <c r="L113" s="13">
        <f>K113/K162</f>
        <v>1.4414599991875134E-2</v>
      </c>
      <c r="M113" s="293">
        <f t="shared" si="23"/>
        <v>0.14375013892725927</v>
      </c>
      <c r="N113" s="294">
        <f t="shared" si="27"/>
        <v>93373.440109999967</v>
      </c>
      <c r="O113" s="13">
        <v>0</v>
      </c>
    </row>
    <row r="114" spans="1:1024" x14ac:dyDescent="0.25">
      <c r="A114" s="61" t="s">
        <v>179</v>
      </c>
      <c r="B114" s="62" t="s">
        <v>180</v>
      </c>
      <c r="C114" s="12">
        <v>422219.48197000002</v>
      </c>
      <c r="D114" s="12">
        <v>1133776.1601099998</v>
      </c>
      <c r="E114" s="12">
        <v>1051617.1645499999</v>
      </c>
      <c r="F114" s="287">
        <f>E114/E162</f>
        <v>1.474922737278522E-2</v>
      </c>
      <c r="G114" s="287">
        <f t="shared" si="24"/>
        <v>0.92753508280503194</v>
      </c>
      <c r="H114" s="12">
        <v>791809.03101000004</v>
      </c>
      <c r="I114" s="13">
        <f t="shared" si="25"/>
        <v>1.0904066659972809E-2</v>
      </c>
      <c r="J114" s="14">
        <f t="shared" si="26"/>
        <v>0.69838214884777439</v>
      </c>
      <c r="K114" s="12">
        <v>354969.36544000002</v>
      </c>
      <c r="L114" s="13">
        <f>K114/K162</f>
        <v>9.9523997746146491E-3</v>
      </c>
      <c r="M114" s="293">
        <f t="shared" si="23"/>
        <v>0.44830173885136831</v>
      </c>
      <c r="N114" s="294">
        <f t="shared" si="27"/>
        <v>-67250.116529999999</v>
      </c>
      <c r="O114" s="13">
        <v>0</v>
      </c>
    </row>
    <row r="115" spans="1:1024" ht="33" customHeight="1" x14ac:dyDescent="0.25">
      <c r="A115" s="61" t="s">
        <v>181</v>
      </c>
      <c r="B115" s="62" t="s">
        <v>182</v>
      </c>
      <c r="C115" s="12">
        <v>111892.76148</v>
      </c>
      <c r="D115" s="12">
        <v>190724.09103000001</v>
      </c>
      <c r="E115" s="12">
        <v>187943.64193000001</v>
      </c>
      <c r="F115" s="287">
        <f>E115/E162</f>
        <v>2.6359625931753248E-3</v>
      </c>
      <c r="G115" s="287">
        <f t="shared" si="24"/>
        <v>0.98542161567013242</v>
      </c>
      <c r="H115" s="12">
        <v>220231.36269000001</v>
      </c>
      <c r="I115" s="13">
        <f t="shared" si="25"/>
        <v>3.0328240337512396E-3</v>
      </c>
      <c r="J115" s="14">
        <f t="shared" si="26"/>
        <v>1.1547118221963824</v>
      </c>
      <c r="K115" s="12">
        <v>126956.6452</v>
      </c>
      <c r="L115" s="13">
        <f>K115/K162</f>
        <v>3.5595276947578834E-3</v>
      </c>
      <c r="M115" s="293">
        <f t="shared" si="23"/>
        <v>0.57646941675017249</v>
      </c>
      <c r="N115" s="294">
        <f t="shared" si="27"/>
        <v>15063.883719999998</v>
      </c>
      <c r="O115" s="13">
        <f t="shared" ref="O115:O147" si="29">K115/C115</f>
        <v>1.1346278661885787</v>
      </c>
    </row>
    <row r="116" spans="1:1024" s="60" customFormat="1" x14ac:dyDescent="0.25">
      <c r="A116" s="58" t="s">
        <v>183</v>
      </c>
      <c r="B116" s="59" t="s">
        <v>184</v>
      </c>
      <c r="C116" s="10">
        <v>32066.76611</v>
      </c>
      <c r="D116" s="10">
        <v>70628.759999999995</v>
      </c>
      <c r="E116" s="10">
        <v>70220.141680000001</v>
      </c>
      <c r="F116" s="11">
        <f>E116/E162</f>
        <v>9.8485729474632349E-4</v>
      </c>
      <c r="G116" s="11">
        <f t="shared" si="24"/>
        <v>0.99421456188668755</v>
      </c>
      <c r="H116" s="10">
        <v>74821</v>
      </c>
      <c r="I116" s="11">
        <f t="shared" si="25"/>
        <v>1.0303660852733086E-3</v>
      </c>
      <c r="J116" s="11">
        <f t="shared" si="26"/>
        <v>1.0593559903925824</v>
      </c>
      <c r="K116" s="10">
        <v>34414.42254</v>
      </c>
      <c r="L116" s="11">
        <f>K116/K162</f>
        <v>9.6488915516987795E-4</v>
      </c>
      <c r="M116" s="291">
        <f t="shared" si="23"/>
        <v>0.45995673059702491</v>
      </c>
      <c r="N116" s="292">
        <f t="shared" si="27"/>
        <v>2347.6564299999991</v>
      </c>
      <c r="O116" s="11">
        <f t="shared" si="29"/>
        <v>1.0732115119418881</v>
      </c>
      <c r="AMF116" s="32"/>
      <c r="AMG116" s="32"/>
      <c r="AMH116" s="32"/>
      <c r="AMI116" s="32"/>
      <c r="AMJ116" s="32"/>
    </row>
    <row r="117" spans="1:1024" ht="28.5" customHeight="1" x14ac:dyDescent="0.25">
      <c r="A117" s="61" t="s">
        <v>185</v>
      </c>
      <c r="B117" s="62" t="s">
        <v>186</v>
      </c>
      <c r="C117" s="12">
        <v>5847.7187699999995</v>
      </c>
      <c r="D117" s="12">
        <v>17953.148000000001</v>
      </c>
      <c r="E117" s="12">
        <v>17648.547399999999</v>
      </c>
      <c r="F117" s="287">
        <f>E117/E162</f>
        <v>2.4752585558392257E-4</v>
      </c>
      <c r="G117" s="287">
        <f t="shared" si="24"/>
        <v>0.98303358274548835</v>
      </c>
      <c r="H117" s="12">
        <v>19383.3</v>
      </c>
      <c r="I117" s="13">
        <f t="shared" si="25"/>
        <v>2.6692900309643175E-4</v>
      </c>
      <c r="J117" s="14">
        <f t="shared" si="26"/>
        <v>1.0796602356310991</v>
      </c>
      <c r="K117" s="12">
        <v>6452.7797699999992</v>
      </c>
      <c r="L117" s="13">
        <f>K117/K162</f>
        <v>1.8091883464079123E-4</v>
      </c>
      <c r="M117" s="293">
        <f t="shared" si="23"/>
        <v>0.33290408599154941</v>
      </c>
      <c r="N117" s="294">
        <f t="shared" si="27"/>
        <v>605.06099999999969</v>
      </c>
      <c r="O117" s="13">
        <f t="shared" si="29"/>
        <v>1.1034695791295723</v>
      </c>
    </row>
    <row r="118" spans="1:1024" ht="28.5" customHeight="1" x14ac:dyDescent="0.25">
      <c r="A118" s="61" t="s">
        <v>486</v>
      </c>
      <c r="B118" s="63" t="s">
        <v>485</v>
      </c>
      <c r="C118" s="12">
        <v>0</v>
      </c>
      <c r="D118" s="12">
        <v>0</v>
      </c>
      <c r="E118" s="12">
        <v>0</v>
      </c>
      <c r="F118" s="287"/>
      <c r="G118" s="287" t="e">
        <f t="shared" si="24"/>
        <v>#DIV/0!</v>
      </c>
      <c r="H118" s="12">
        <v>1500</v>
      </c>
      <c r="I118" s="13">
        <f t="shared" si="25"/>
        <v>2.0656622177062095E-5</v>
      </c>
      <c r="J118" s="14" t="e">
        <f t="shared" si="26"/>
        <v>#DIV/0!</v>
      </c>
      <c r="K118" s="12">
        <v>750</v>
      </c>
      <c r="L118" s="13">
        <f>K118/K163</f>
        <v>-2.5813133130024582E-3</v>
      </c>
      <c r="M118" s="293">
        <f t="shared" si="23"/>
        <v>0.5</v>
      </c>
      <c r="N118" s="294">
        <f t="shared" si="27"/>
        <v>750</v>
      </c>
      <c r="O118" s="13" t="e">
        <f t="shared" si="29"/>
        <v>#DIV/0!</v>
      </c>
    </row>
    <row r="119" spans="1:1024" ht="31.5" x14ac:dyDescent="0.25">
      <c r="A119" s="61" t="s">
        <v>187</v>
      </c>
      <c r="B119" s="62" t="s">
        <v>188</v>
      </c>
      <c r="C119" s="12">
        <v>26219.047340000001</v>
      </c>
      <c r="D119" s="12">
        <v>52675.612000000001</v>
      </c>
      <c r="E119" s="12">
        <v>52571.594280000005</v>
      </c>
      <c r="F119" s="287">
        <f>E119/E162</f>
        <v>7.3733143916240103E-4</v>
      </c>
      <c r="G119" s="287">
        <f>E119/D119</f>
        <v>0.99802531539643058</v>
      </c>
      <c r="H119" s="12">
        <v>53937.7</v>
      </c>
      <c r="I119" s="13">
        <f t="shared" si="25"/>
        <v>7.4278045999981467E-4</v>
      </c>
      <c r="J119" s="14">
        <f t="shared" si="26"/>
        <v>1.0239596267054287</v>
      </c>
      <c r="K119" s="12">
        <v>27211.642769999999</v>
      </c>
      <c r="L119" s="13">
        <f>K119/K162</f>
        <v>7.6294230921969191E-4</v>
      </c>
      <c r="M119" s="293">
        <f t="shared" si="23"/>
        <v>0.50450135563807874</v>
      </c>
      <c r="N119" s="294">
        <f t="shared" si="27"/>
        <v>992.59542999999758</v>
      </c>
      <c r="O119" s="13">
        <f t="shared" si="29"/>
        <v>1.0378577992223876</v>
      </c>
    </row>
    <row r="120" spans="1:1024" s="60" customFormat="1" x14ac:dyDescent="0.25">
      <c r="A120" s="58" t="s">
        <v>189</v>
      </c>
      <c r="B120" s="59" t="s">
        <v>190</v>
      </c>
      <c r="C120" s="10">
        <v>10165207.5341</v>
      </c>
      <c r="D120" s="10">
        <v>22230720.674430002</v>
      </c>
      <c r="E120" s="10">
        <v>21977275.701790001</v>
      </c>
      <c r="F120" s="11">
        <f>E120/E162</f>
        <v>0.30823749106339043</v>
      </c>
      <c r="G120" s="11">
        <f t="shared" si="24"/>
        <v>0.98859933619104323</v>
      </c>
      <c r="H120" s="10">
        <v>21071230.770119999</v>
      </c>
      <c r="I120" s="11">
        <f t="shared" si="25"/>
        <v>0.29017363521603595</v>
      </c>
      <c r="J120" s="11">
        <f t="shared" si="26"/>
        <v>0.9478429007637319</v>
      </c>
      <c r="K120" s="10">
        <v>10584730.953020001</v>
      </c>
      <c r="L120" s="11">
        <f>K120/K162</f>
        <v>0.29676778958267319</v>
      </c>
      <c r="M120" s="291">
        <f t="shared" si="23"/>
        <v>0.50233093019082919</v>
      </c>
      <c r="N120" s="292">
        <f t="shared" si="27"/>
        <v>419523.41892000102</v>
      </c>
      <c r="O120" s="11">
        <f t="shared" si="29"/>
        <v>1.041270521778594</v>
      </c>
      <c r="AMF120" s="32"/>
      <c r="AMG120" s="32"/>
      <c r="AMH120" s="32"/>
      <c r="AMI120" s="32"/>
      <c r="AMJ120" s="32"/>
    </row>
    <row r="121" spans="1:1024" s="60" customFormat="1" x14ac:dyDescent="0.25">
      <c r="A121" s="64" t="s">
        <v>191</v>
      </c>
      <c r="B121" s="62" t="s">
        <v>192</v>
      </c>
      <c r="C121" s="12">
        <v>2436621.8911599996</v>
      </c>
      <c r="D121" s="12">
        <v>5191579.4963199999</v>
      </c>
      <c r="E121" s="12">
        <v>5080870.8542200001</v>
      </c>
      <c r="F121" s="287">
        <f>E121/E162</f>
        <v>7.126064694152795E-2</v>
      </c>
      <c r="G121" s="287">
        <f t="shared" si="24"/>
        <v>0.97867534491603669</v>
      </c>
      <c r="H121" s="12">
        <v>5720576.3852399997</v>
      </c>
      <c r="I121" s="13">
        <f t="shared" si="25"/>
        <v>7.8778523349950863E-2</v>
      </c>
      <c r="J121" s="14">
        <f t="shared" si="26"/>
        <v>1.1018951726146107</v>
      </c>
      <c r="K121" s="12">
        <v>2753471.7625599997</v>
      </c>
      <c r="L121" s="13">
        <f>K121/K162</f>
        <v>7.7200047150947568E-2</v>
      </c>
      <c r="M121" s="293">
        <f t="shared" si="23"/>
        <v>0.48132768048765096</v>
      </c>
      <c r="N121" s="294">
        <f t="shared" si="27"/>
        <v>316849.87140000006</v>
      </c>
      <c r="O121" s="13">
        <f t="shared" si="29"/>
        <v>1.1300365364644893</v>
      </c>
      <c r="AMF121" s="32"/>
      <c r="AMG121" s="32"/>
      <c r="AMH121" s="32"/>
      <c r="AMI121" s="32"/>
      <c r="AMJ121" s="32"/>
    </row>
    <row r="122" spans="1:1024" x14ac:dyDescent="0.25">
      <c r="A122" s="61" t="s">
        <v>193</v>
      </c>
      <c r="B122" s="62" t="s">
        <v>194</v>
      </c>
      <c r="C122" s="12">
        <v>6439155.2622799994</v>
      </c>
      <c r="D122" s="12">
        <v>14093542.538959999</v>
      </c>
      <c r="E122" s="12">
        <v>13986458.67302</v>
      </c>
      <c r="F122" s="287">
        <f>E122/E162</f>
        <v>0.19616402818673054</v>
      </c>
      <c r="G122" s="287">
        <f t="shared" si="24"/>
        <v>0.99240191984066617</v>
      </c>
      <c r="H122" s="12">
        <v>12011168.47225</v>
      </c>
      <c r="I122" s="13">
        <f t="shared" si="25"/>
        <v>0.16540677935753892</v>
      </c>
      <c r="J122" s="14">
        <f t="shared" si="26"/>
        <v>0.8522462283025356</v>
      </c>
      <c r="K122" s="12">
        <v>6324329.9431000007</v>
      </c>
      <c r="L122" s="13">
        <f>K122/K162</f>
        <v>0.17731744209046729</v>
      </c>
      <c r="M122" s="293">
        <f t="shared" si="23"/>
        <v>0.52653744368929756</v>
      </c>
      <c r="N122" s="294">
        <f t="shared" si="27"/>
        <v>-114825.31917999871</v>
      </c>
      <c r="O122" s="13">
        <f t="shared" si="29"/>
        <v>0.98216764241535914</v>
      </c>
    </row>
    <row r="123" spans="1:1024" ht="31.5" x14ac:dyDescent="0.25">
      <c r="A123" s="61" t="s">
        <v>195</v>
      </c>
      <c r="B123" s="62" t="s">
        <v>196</v>
      </c>
      <c r="C123" s="12">
        <v>610551.18435</v>
      </c>
      <c r="D123" s="12">
        <v>1270682.33968</v>
      </c>
      <c r="E123" s="12">
        <v>1256902.2850599999</v>
      </c>
      <c r="F123" s="287">
        <f>E123/E162</f>
        <v>1.7628409094726051E-2</v>
      </c>
      <c r="G123" s="287">
        <f t="shared" si="24"/>
        <v>0.98915538983293783</v>
      </c>
      <c r="H123" s="12">
        <v>1352192.36571</v>
      </c>
      <c r="I123" s="13">
        <f t="shared" si="25"/>
        <v>1.8621151206119495E-2</v>
      </c>
      <c r="J123" s="14">
        <f t="shared" si="26"/>
        <v>1.0641466584406352</v>
      </c>
      <c r="K123" s="12">
        <v>721630.78058999998</v>
      </c>
      <c r="L123" s="13">
        <f>K123/K162</f>
        <v>2.0232613620605144E-2</v>
      </c>
      <c r="M123" s="293">
        <f t="shared" si="23"/>
        <v>0.53367464488759409</v>
      </c>
      <c r="N123" s="294">
        <f t="shared" si="27"/>
        <v>111079.59623999998</v>
      </c>
      <c r="O123" s="13">
        <f t="shared" si="29"/>
        <v>1.1819333072922569</v>
      </c>
    </row>
    <row r="124" spans="1:1024" ht="27.75" customHeight="1" x14ac:dyDescent="0.25">
      <c r="A124" s="61" t="s">
        <v>197</v>
      </c>
      <c r="B124" s="62" t="s">
        <v>198</v>
      </c>
      <c r="C124" s="12">
        <v>323499.52017999999</v>
      </c>
      <c r="D124" s="12">
        <v>705123.50277999998</v>
      </c>
      <c r="E124" s="12">
        <v>695020.24508999998</v>
      </c>
      <c r="F124" s="287">
        <f>E124/E162</f>
        <v>9.747854988566923E-3</v>
      </c>
      <c r="G124" s="287">
        <f t="shared" si="24"/>
        <v>0.98567164808694196</v>
      </c>
      <c r="H124" s="12">
        <v>1003916.7624400001</v>
      </c>
      <c r="I124" s="13">
        <f t="shared" si="25"/>
        <v>1.3825019505961655E-2</v>
      </c>
      <c r="J124" s="14">
        <f t="shared" si="26"/>
        <v>1.423745994115905</v>
      </c>
      <c r="K124" s="12">
        <v>386299.82835000003</v>
      </c>
      <c r="L124" s="13">
        <f>K124/K162</f>
        <v>1.0830822879148052E-2</v>
      </c>
      <c r="M124" s="293">
        <f t="shared" si="23"/>
        <v>0.38479268680712714</v>
      </c>
      <c r="N124" s="294">
        <f t="shared" si="27"/>
        <v>62800.308170000033</v>
      </c>
      <c r="O124" s="13">
        <f t="shared" si="29"/>
        <v>1.194127979339991</v>
      </c>
    </row>
    <row r="125" spans="1:1024" ht="47.25" x14ac:dyDescent="0.25">
      <c r="A125" s="61" t="s">
        <v>199</v>
      </c>
      <c r="B125" s="62" t="s">
        <v>200</v>
      </c>
      <c r="C125" s="12">
        <v>37825.05719</v>
      </c>
      <c r="D125" s="12">
        <v>68307.208480000001</v>
      </c>
      <c r="E125" s="12">
        <v>67689.116389999996</v>
      </c>
      <c r="F125" s="287">
        <f>E125/E162</f>
        <v>9.4935895110293694E-4</v>
      </c>
      <c r="G125" s="287">
        <f t="shared" si="24"/>
        <v>0.99095129044570784</v>
      </c>
      <c r="H125" s="12">
        <v>71035.399040000004</v>
      </c>
      <c r="I125" s="13">
        <f t="shared" si="25"/>
        <v>9.782342661107462E-4</v>
      </c>
      <c r="J125" s="14">
        <f t="shared" si="26"/>
        <v>1.0399400095642732</v>
      </c>
      <c r="K125" s="12">
        <v>38272.260909999997</v>
      </c>
      <c r="L125" s="13">
        <f>K125/K162</f>
        <v>1.0730527136687804E-3</v>
      </c>
      <c r="M125" s="293">
        <f t="shared" si="23"/>
        <v>0.53877730578311955</v>
      </c>
      <c r="N125" s="294">
        <f t="shared" si="27"/>
        <v>447.2037199999977</v>
      </c>
      <c r="O125" s="13">
        <f t="shared" si="29"/>
        <v>1.0118229489450243</v>
      </c>
    </row>
    <row r="126" spans="1:1024" ht="25.5" customHeight="1" x14ac:dyDescent="0.25">
      <c r="A126" s="43" t="s">
        <v>201</v>
      </c>
      <c r="B126" s="62" t="s">
        <v>202</v>
      </c>
      <c r="C126" s="12">
        <v>1195.3599999999999</v>
      </c>
      <c r="D126" s="12">
        <v>2344.4</v>
      </c>
      <c r="E126" s="12">
        <v>2344.36</v>
      </c>
      <c r="F126" s="287">
        <f>E126/E162</f>
        <v>3.2880310296626722E-5</v>
      </c>
      <c r="G126" s="287">
        <f t="shared" si="24"/>
        <v>0.99998293806517657</v>
      </c>
      <c r="H126" s="12">
        <v>4604.17</v>
      </c>
      <c r="I126" s="13">
        <f t="shared" si="25"/>
        <v>6.3404400085975991E-5</v>
      </c>
      <c r="J126" s="14">
        <f t="shared" si="26"/>
        <v>1.9639012113973724</v>
      </c>
      <c r="K126" s="12">
        <v>458.6</v>
      </c>
      <c r="L126" s="13">
        <f>K126/K162</f>
        <v>1.2857927981984557E-5</v>
      </c>
      <c r="M126" s="293">
        <f t="shared" si="23"/>
        <v>9.9605357751777202E-2</v>
      </c>
      <c r="N126" s="294">
        <f t="shared" si="27"/>
        <v>-736.75999999999988</v>
      </c>
      <c r="O126" s="13">
        <f t="shared" si="29"/>
        <v>0.38365011377325664</v>
      </c>
    </row>
    <row r="127" spans="1:1024" ht="27" customHeight="1" x14ac:dyDescent="0.25">
      <c r="A127" s="43" t="s">
        <v>203</v>
      </c>
      <c r="B127" s="62" t="s">
        <v>204</v>
      </c>
      <c r="C127" s="12">
        <v>123701.80959</v>
      </c>
      <c r="D127" s="12">
        <v>291033.64004000003</v>
      </c>
      <c r="E127" s="12">
        <v>289856.46431000001</v>
      </c>
      <c r="F127" s="287">
        <f>E127/E162</f>
        <v>4.0653186746045442E-3</v>
      </c>
      <c r="G127" s="287">
        <f t="shared" si="24"/>
        <v>0.99595519016345246</v>
      </c>
      <c r="H127" s="12">
        <v>260128.61719999998</v>
      </c>
      <c r="I127" s="13">
        <f t="shared" si="25"/>
        <v>3.582252375294677E-3</v>
      </c>
      <c r="J127" s="14">
        <f t="shared" si="26"/>
        <v>0.89380944815948971</v>
      </c>
      <c r="K127" s="12">
        <v>116111.91387</v>
      </c>
      <c r="L127" s="13">
        <f>K127/K162</f>
        <v>3.2554701840184341E-3</v>
      </c>
      <c r="M127" s="293">
        <f t="shared" si="23"/>
        <v>0.44636347634419365</v>
      </c>
      <c r="N127" s="294">
        <f t="shared" si="27"/>
        <v>-7589.8957200000004</v>
      </c>
      <c r="O127" s="13">
        <f t="shared" si="29"/>
        <v>0.93864361608648961</v>
      </c>
    </row>
    <row r="128" spans="1:1024" ht="27" customHeight="1" x14ac:dyDescent="0.25">
      <c r="A128" s="43" t="s">
        <v>429</v>
      </c>
      <c r="B128" s="63" t="s">
        <v>428</v>
      </c>
      <c r="C128" s="12">
        <v>0</v>
      </c>
      <c r="D128" s="12">
        <v>25000</v>
      </c>
      <c r="E128" s="12">
        <v>24956.633329999997</v>
      </c>
      <c r="F128" s="287"/>
      <c r="G128" s="287"/>
      <c r="H128" s="12">
        <v>0</v>
      </c>
      <c r="I128" s="13">
        <f t="shared" si="25"/>
        <v>0</v>
      </c>
      <c r="J128" s="14">
        <f t="shared" si="26"/>
        <v>0</v>
      </c>
      <c r="K128" s="12">
        <v>0</v>
      </c>
      <c r="L128" s="13">
        <f>K128/K163</f>
        <v>0</v>
      </c>
      <c r="M128" s="293" t="str">
        <f t="shared" si="23"/>
        <v/>
      </c>
      <c r="N128" s="294">
        <f t="shared" si="27"/>
        <v>0</v>
      </c>
      <c r="O128" s="13" t="e">
        <f t="shared" si="29"/>
        <v>#DIV/0!</v>
      </c>
    </row>
    <row r="129" spans="1:1024" ht="28.5" customHeight="1" x14ac:dyDescent="0.25">
      <c r="A129" s="61" t="s">
        <v>205</v>
      </c>
      <c r="B129" s="62" t="s">
        <v>206</v>
      </c>
      <c r="C129" s="12">
        <v>192657.44934999998</v>
      </c>
      <c r="D129" s="12">
        <v>583107.54816999997</v>
      </c>
      <c r="E129" s="12">
        <v>573177.07036999997</v>
      </c>
      <c r="F129" s="287">
        <f>E129/E162</f>
        <v>8.0389700936191744E-3</v>
      </c>
      <c r="G129" s="287">
        <f t="shared" si="24"/>
        <v>0.98296973203114013</v>
      </c>
      <c r="H129" s="12">
        <v>647608.59823999996</v>
      </c>
      <c r="I129" s="13">
        <f>H129/$D$162</f>
        <v>8.918270754973652E-3</v>
      </c>
      <c r="J129" s="14">
        <f>H129/D129</f>
        <v>1.1106160437683019</v>
      </c>
      <c r="K129" s="12">
        <v>244155.86364</v>
      </c>
      <c r="L129" s="13">
        <f>K129/K162</f>
        <v>6.8454830158359396E-3</v>
      </c>
      <c r="M129" s="293">
        <f>IFERROR(K129/H129,"")</f>
        <v>0.37701146078594411</v>
      </c>
      <c r="N129" s="294">
        <f t="shared" si="27"/>
        <v>51498.414290000015</v>
      </c>
      <c r="O129" s="13">
        <f t="shared" si="29"/>
        <v>1.2673055958321293</v>
      </c>
    </row>
    <row r="130" spans="1:1024" s="60" customFormat="1" x14ac:dyDescent="0.25">
      <c r="A130" s="58" t="s">
        <v>207</v>
      </c>
      <c r="B130" s="59" t="s">
        <v>208</v>
      </c>
      <c r="C130" s="10">
        <v>1038921.13891</v>
      </c>
      <c r="D130" s="10">
        <v>2656342.6123099998</v>
      </c>
      <c r="E130" s="10">
        <v>2596031.8557800003</v>
      </c>
      <c r="F130" s="11">
        <f>E130/E162</f>
        <v>3.6410079065490847E-2</v>
      </c>
      <c r="G130" s="11">
        <f t="shared" si="24"/>
        <v>0.97729556562074937</v>
      </c>
      <c r="H130" s="10">
        <v>2002811.64561</v>
      </c>
      <c r="I130" s="11">
        <f t="shared" si="25"/>
        <v>2.7580882303457167E-2</v>
      </c>
      <c r="J130" s="11">
        <f t="shared" si="26"/>
        <v>0.7539733904536966</v>
      </c>
      <c r="K130" s="10">
        <v>942128.69663000002</v>
      </c>
      <c r="L130" s="11">
        <f>K130/K162</f>
        <v>2.6414790516854594E-2</v>
      </c>
      <c r="M130" s="291">
        <f t="shared" ref="M130:M162" si="30">IFERROR(K130/H130,"")</f>
        <v>0.47040304498681612</v>
      </c>
      <c r="N130" s="292">
        <f t="shared" si="27"/>
        <v>-96792.442279999959</v>
      </c>
      <c r="O130" s="11">
        <f t="shared" si="29"/>
        <v>0.90683369636549005</v>
      </c>
      <c r="AMF130" s="32"/>
      <c r="AMG130" s="32"/>
      <c r="AMH130" s="32"/>
      <c r="AMI130" s="32"/>
      <c r="AMJ130" s="32"/>
    </row>
    <row r="131" spans="1:1024" x14ac:dyDescent="0.25">
      <c r="A131" s="61" t="s">
        <v>209</v>
      </c>
      <c r="B131" s="62" t="s">
        <v>210</v>
      </c>
      <c r="C131" s="12">
        <v>973575.51688000001</v>
      </c>
      <c r="D131" s="12">
        <v>2480566.0898899999</v>
      </c>
      <c r="E131" s="12">
        <v>2427057.9376300001</v>
      </c>
      <c r="F131" s="287">
        <f>E131/E162</f>
        <v>3.4040172199306121E-2</v>
      </c>
      <c r="G131" s="287">
        <f t="shared" si="24"/>
        <v>0.97842905598118024</v>
      </c>
      <c r="H131" s="12">
        <v>1822865.8892899998</v>
      </c>
      <c r="I131" s="13">
        <f t="shared" si="25"/>
        <v>2.5102834636345217E-2</v>
      </c>
      <c r="J131" s="14">
        <f t="shared" si="26"/>
        <v>0.73485882787780687</v>
      </c>
      <c r="K131" s="12">
        <v>858469.87646000006</v>
      </c>
      <c r="L131" s="13">
        <f>K131/K162</f>
        <v>2.4069219027967423E-2</v>
      </c>
      <c r="M131" s="293">
        <f t="shared" si="30"/>
        <v>0.47094516470126674</v>
      </c>
      <c r="N131" s="294">
        <f t="shared" si="27"/>
        <v>-115105.64041999995</v>
      </c>
      <c r="O131" s="13">
        <f t="shared" si="29"/>
        <v>0.88177019817745939</v>
      </c>
    </row>
    <row r="132" spans="1:1024" x14ac:dyDescent="0.25">
      <c r="A132" s="61" t="s">
        <v>211</v>
      </c>
      <c r="B132" s="62" t="s">
        <v>212</v>
      </c>
      <c r="C132" s="12">
        <v>11533.087089999999</v>
      </c>
      <c r="D132" s="12">
        <v>35141.024279999998</v>
      </c>
      <c r="E132" s="12">
        <v>32284.377399999998</v>
      </c>
      <c r="F132" s="287">
        <f>E132/E162</f>
        <v>4.5279749980608905E-4</v>
      </c>
      <c r="G132" s="287">
        <f t="shared" si="24"/>
        <v>0.91870906046339063</v>
      </c>
      <c r="H132" s="12">
        <v>31669.91144</v>
      </c>
      <c r="I132" s="13">
        <f t="shared" si="25"/>
        <v>4.3612892999806433E-4</v>
      </c>
      <c r="J132" s="14">
        <f t="shared" si="26"/>
        <v>0.90122334476244814</v>
      </c>
      <c r="K132" s="12">
        <v>13176.69031</v>
      </c>
      <c r="L132" s="13">
        <f>K132/K162</f>
        <v>3.6943945714542904E-4</v>
      </c>
      <c r="M132" s="293">
        <f t="shared" si="30"/>
        <v>0.4160633772204827</v>
      </c>
      <c r="N132" s="294">
        <f t="shared" si="27"/>
        <v>1643.6032200000009</v>
      </c>
      <c r="O132" s="13">
        <f t="shared" si="29"/>
        <v>1.1425119924243978</v>
      </c>
    </row>
    <row r="133" spans="1:1024" ht="31.5" x14ac:dyDescent="0.25">
      <c r="A133" s="61" t="s">
        <v>213</v>
      </c>
      <c r="B133" s="62" t="s">
        <v>214</v>
      </c>
      <c r="C133" s="12">
        <v>53812.534939999998</v>
      </c>
      <c r="D133" s="12">
        <v>140635.49813999998</v>
      </c>
      <c r="E133" s="12">
        <v>136689.54074999999</v>
      </c>
      <c r="F133" s="287">
        <f>E133/E162</f>
        <v>1.9171093663786288E-3</v>
      </c>
      <c r="G133" s="287">
        <f t="shared" si="24"/>
        <v>0.9719419531897141</v>
      </c>
      <c r="H133" s="12">
        <v>148275.84487999999</v>
      </c>
      <c r="I133" s="13">
        <f t="shared" si="25"/>
        <v>2.0419187371138845E-3</v>
      </c>
      <c r="J133" s="14">
        <f t="shared" si="26"/>
        <v>1.0543272988758086</v>
      </c>
      <c r="K133" s="12">
        <v>70482.129860000001</v>
      </c>
      <c r="L133" s="13">
        <f>K133/K162</f>
        <v>1.9761320317417427E-3</v>
      </c>
      <c r="M133" s="293">
        <f t="shared" si="30"/>
        <v>0.47534465183483771</v>
      </c>
      <c r="N133" s="294">
        <f t="shared" si="27"/>
        <v>16669.594920000003</v>
      </c>
      <c r="O133" s="13">
        <f t="shared" si="29"/>
        <v>1.3097715976135726</v>
      </c>
    </row>
    <row r="134" spans="1:1024" s="60" customFormat="1" x14ac:dyDescent="0.25">
      <c r="A134" s="58" t="s">
        <v>215</v>
      </c>
      <c r="B134" s="59" t="s">
        <v>216</v>
      </c>
      <c r="C134" s="10">
        <v>2546967.70988</v>
      </c>
      <c r="D134" s="10">
        <v>5838633.02116</v>
      </c>
      <c r="E134" s="10">
        <v>5812237.3651599996</v>
      </c>
      <c r="F134" s="11">
        <f>E134/E162</f>
        <v>8.1518268561188933E-2</v>
      </c>
      <c r="G134" s="11">
        <f t="shared" si="24"/>
        <v>0.99547913768439655</v>
      </c>
      <c r="H134" s="10">
        <v>5941379.3128699996</v>
      </c>
      <c r="I134" s="11">
        <f t="shared" si="25"/>
        <v>8.1819218451045589E-2</v>
      </c>
      <c r="J134" s="11">
        <f t="shared" si="26"/>
        <v>1.0175976622160758</v>
      </c>
      <c r="K134" s="10">
        <v>2740682.86797</v>
      </c>
      <c r="L134" s="11">
        <f>K134/K162</f>
        <v>7.6841480457516681E-2</v>
      </c>
      <c r="M134" s="291">
        <f t="shared" si="30"/>
        <v>0.46128730781979072</v>
      </c>
      <c r="N134" s="292">
        <f t="shared" si="27"/>
        <v>193715.15809000004</v>
      </c>
      <c r="O134" s="11">
        <f t="shared" si="29"/>
        <v>1.0760571707833417</v>
      </c>
      <c r="AMF134" s="32"/>
      <c r="AMG134" s="32"/>
      <c r="AMH134" s="32"/>
      <c r="AMI134" s="32"/>
      <c r="AMJ134" s="32"/>
    </row>
    <row r="135" spans="1:1024" ht="33" customHeight="1" x14ac:dyDescent="0.25">
      <c r="A135" s="61" t="s">
        <v>217</v>
      </c>
      <c r="B135" s="62" t="s">
        <v>218</v>
      </c>
      <c r="C135" s="12">
        <v>888850.19036000001</v>
      </c>
      <c r="D135" s="12">
        <v>1778011.7447000002</v>
      </c>
      <c r="E135" s="12">
        <v>1773427.3558499999</v>
      </c>
      <c r="F135" s="287">
        <f>E135/E162</f>
        <v>2.4872818913850368E-2</v>
      </c>
      <c r="G135" s="287">
        <f t="shared" si="24"/>
        <v>0.99742162060308903</v>
      </c>
      <c r="H135" s="12">
        <v>1541312.5146900001</v>
      </c>
      <c r="I135" s="13">
        <f t="shared" si="25"/>
        <v>2.12255401818192E-2</v>
      </c>
      <c r="J135" s="14">
        <f t="shared" si="26"/>
        <v>0.86687420332539045</v>
      </c>
      <c r="K135" s="12">
        <v>584696.12378999998</v>
      </c>
      <c r="L135" s="13">
        <f>K135/K162</f>
        <v>1.6393328938153831E-2</v>
      </c>
      <c r="M135" s="293">
        <f t="shared" si="30"/>
        <v>0.37934949480871394</v>
      </c>
      <c r="N135" s="294">
        <f t="shared" si="27"/>
        <v>-304154.06657000002</v>
      </c>
      <c r="O135" s="13">
        <f t="shared" si="29"/>
        <v>0.65781177765534116</v>
      </c>
    </row>
    <row r="136" spans="1:1024" x14ac:dyDescent="0.25">
      <c r="A136" s="61" t="s">
        <v>219</v>
      </c>
      <c r="B136" s="62" t="s">
        <v>220</v>
      </c>
      <c r="C136" s="12">
        <v>830477.53099999996</v>
      </c>
      <c r="D136" s="12">
        <v>1889791.9131</v>
      </c>
      <c r="E136" s="12">
        <v>1887295.27966</v>
      </c>
      <c r="F136" s="287">
        <f>E136/E162</f>
        <v>2.6469848665128096E-2</v>
      </c>
      <c r="G136" s="287">
        <f t="shared" si="24"/>
        <v>0.99867888447257425</v>
      </c>
      <c r="H136" s="12">
        <v>1993330.02471</v>
      </c>
      <c r="I136" s="13">
        <f t="shared" si="25"/>
        <v>2.7450310129752211E-2</v>
      </c>
      <c r="J136" s="14">
        <f t="shared" si="26"/>
        <v>1.054788101744047</v>
      </c>
      <c r="K136" s="12">
        <v>1008084.62558</v>
      </c>
      <c r="L136" s="13">
        <f>K136/K162</f>
        <v>2.8264019876697574E-2</v>
      </c>
      <c r="M136" s="293">
        <f t="shared" si="30"/>
        <v>0.50572891246478935</v>
      </c>
      <c r="N136" s="294">
        <f t="shared" si="27"/>
        <v>177607.09458000003</v>
      </c>
      <c r="O136" s="13">
        <f t="shared" si="29"/>
        <v>1.2138614085875854</v>
      </c>
    </row>
    <row r="137" spans="1:1024" outlineLevel="1" x14ac:dyDescent="0.25">
      <c r="A137" s="61" t="s">
        <v>221</v>
      </c>
      <c r="B137" s="62" t="s">
        <v>222</v>
      </c>
      <c r="C137" s="12">
        <v>85093.844459999993</v>
      </c>
      <c r="D137" s="12">
        <v>215900.13809999998</v>
      </c>
      <c r="E137" s="12">
        <v>212442.13793</v>
      </c>
      <c r="F137" s="287">
        <f>E137/E162</f>
        <v>2.9795609101064568E-3</v>
      </c>
      <c r="G137" s="287">
        <f t="shared" si="24"/>
        <v>0.98398333507133595</v>
      </c>
      <c r="H137" s="12">
        <v>226705.60813000001</v>
      </c>
      <c r="I137" s="13">
        <f t="shared" si="25"/>
        <v>3.1219813950416711E-3</v>
      </c>
      <c r="J137" s="14">
        <f t="shared" si="26"/>
        <v>1.050048462799015</v>
      </c>
      <c r="K137" s="12">
        <v>113855.60696999999</v>
      </c>
      <c r="L137" s="13">
        <f>K137/K162</f>
        <v>3.1922093213375465E-3</v>
      </c>
      <c r="M137" s="293">
        <f t="shared" si="30"/>
        <v>0.50221786707945781</v>
      </c>
      <c r="N137" s="294">
        <f t="shared" si="27"/>
        <v>28761.76251</v>
      </c>
      <c r="O137" s="13">
        <f t="shared" si="29"/>
        <v>1.3380005062942011</v>
      </c>
    </row>
    <row r="138" spans="1:1024" ht="37.5" customHeight="1" x14ac:dyDescent="0.25">
      <c r="A138" s="61" t="s">
        <v>223</v>
      </c>
      <c r="B138" s="62" t="s">
        <v>224</v>
      </c>
      <c r="C138" s="12">
        <v>47209.562890000001</v>
      </c>
      <c r="D138" s="12">
        <v>116190.14569</v>
      </c>
      <c r="E138" s="12">
        <v>109683.20742000001</v>
      </c>
      <c r="F138" s="287">
        <f>E138/E162</f>
        <v>1.538337923483966E-3</v>
      </c>
      <c r="G138" s="287">
        <f t="shared" si="24"/>
        <v>0.94399750313283215</v>
      </c>
      <c r="H138" s="12">
        <v>126317.70909999999</v>
      </c>
      <c r="I138" s="13">
        <f t="shared" si="25"/>
        <v>1.7395314607671587E-3</v>
      </c>
      <c r="J138" s="14">
        <f t="shared" si="26"/>
        <v>1.0871637035125228</v>
      </c>
      <c r="K138" s="12">
        <v>53185.98156</v>
      </c>
      <c r="L138" s="13">
        <f>K138/K162</f>
        <v>1.4911938956599184E-3</v>
      </c>
      <c r="M138" s="293">
        <f t="shared" si="30"/>
        <v>0.42104928864641672</v>
      </c>
      <c r="N138" s="294">
        <f t="shared" si="27"/>
        <v>5976.4186699999991</v>
      </c>
      <c r="O138" s="13">
        <f t="shared" si="29"/>
        <v>1.1265933913416075</v>
      </c>
    </row>
    <row r="139" spans="1:1024" ht="66.75" customHeight="1" x14ac:dyDescent="0.25">
      <c r="A139" s="61" t="s">
        <v>225</v>
      </c>
      <c r="B139" s="62" t="s">
        <v>226</v>
      </c>
      <c r="C139" s="12">
        <v>104302.63039000001</v>
      </c>
      <c r="D139" s="12">
        <v>160304.92916999999</v>
      </c>
      <c r="E139" s="12">
        <v>158637.10274</v>
      </c>
      <c r="F139" s="287">
        <f>E139/E162</f>
        <v>2.2249301142525262E-3</v>
      </c>
      <c r="G139" s="287">
        <f t="shared" si="24"/>
        <v>0.9895959129975892</v>
      </c>
      <c r="H139" s="12">
        <v>165646.22</v>
      </c>
      <c r="I139" s="13">
        <f t="shared" si="25"/>
        <v>2.2811275877323376E-3</v>
      </c>
      <c r="J139" s="14">
        <f t="shared" si="26"/>
        <v>1.0333195670130373</v>
      </c>
      <c r="K139" s="12">
        <v>93283.091809999998</v>
      </c>
      <c r="L139" s="13">
        <f>K139/K162</f>
        <v>2.6154105460746476E-3</v>
      </c>
      <c r="M139" s="293">
        <f t="shared" si="30"/>
        <v>0.56314651677533001</v>
      </c>
      <c r="N139" s="294">
        <f t="shared" si="27"/>
        <v>-11019.538580000008</v>
      </c>
      <c r="O139" s="13">
        <f t="shared" si="29"/>
        <v>0.89435032904926137</v>
      </c>
    </row>
    <row r="140" spans="1:1024" ht="31.5" x14ac:dyDescent="0.25">
      <c r="A140" s="61" t="s">
        <v>227</v>
      </c>
      <c r="B140" s="62" t="s">
        <v>228</v>
      </c>
      <c r="C140" s="12">
        <v>591033.95077999996</v>
      </c>
      <c r="D140" s="12">
        <v>1678434.1504000002</v>
      </c>
      <c r="E140" s="12">
        <v>1670752.28156</v>
      </c>
      <c r="F140" s="287">
        <f>E140/E162</f>
        <v>2.3432772034367527E-2</v>
      </c>
      <c r="G140" s="287">
        <f t="shared" si="24"/>
        <v>0.99542319319577155</v>
      </c>
      <c r="H140" s="12">
        <v>1888067.23624</v>
      </c>
      <c r="I140" s="13">
        <f t="shared" si="25"/>
        <v>2.6000727695933014E-2</v>
      </c>
      <c r="J140" s="14">
        <f t="shared" si="26"/>
        <v>1.1248980103211321</v>
      </c>
      <c r="K140" s="12">
        <v>887577.43825999997</v>
      </c>
      <c r="L140" s="13">
        <f>K140/K162</f>
        <v>2.4885317879593163E-2</v>
      </c>
      <c r="M140" s="293">
        <f t="shared" si="30"/>
        <v>0.47009842722951439</v>
      </c>
      <c r="N140" s="294">
        <f t="shared" si="27"/>
        <v>296543.48748000001</v>
      </c>
      <c r="O140" s="13">
        <f t="shared" si="29"/>
        <v>1.5017368073164754</v>
      </c>
    </row>
    <row r="141" spans="1:1024" s="60" customFormat="1" x14ac:dyDescent="0.25">
      <c r="A141" s="58" t="s">
        <v>229</v>
      </c>
      <c r="B141" s="59" t="s">
        <v>230</v>
      </c>
      <c r="C141" s="10">
        <v>7696868.6794399992</v>
      </c>
      <c r="D141" s="10">
        <v>17370572.684630003</v>
      </c>
      <c r="E141" s="10">
        <v>17281994.971820001</v>
      </c>
      <c r="F141" s="11">
        <f>E141/E162</f>
        <v>0.24238485438165827</v>
      </c>
      <c r="G141" s="11">
        <f t="shared" si="24"/>
        <v>0.99490070279096909</v>
      </c>
      <c r="H141" s="10">
        <v>18622550.500099998</v>
      </c>
      <c r="I141" s="11">
        <f t="shared" si="25"/>
        <v>0.25645265976921627</v>
      </c>
      <c r="J141" s="11">
        <f t="shared" si="26"/>
        <v>1.0720746424542342</v>
      </c>
      <c r="K141" s="10">
        <v>10337796.915930001</v>
      </c>
      <c r="L141" s="11">
        <f>K141/K162</f>
        <v>0.28984441394986921</v>
      </c>
      <c r="M141" s="291">
        <f t="shared" si="30"/>
        <v>0.55512250676267405</v>
      </c>
      <c r="N141" s="292">
        <f t="shared" si="27"/>
        <v>2640928.2364900019</v>
      </c>
      <c r="O141" s="11">
        <f t="shared" si="29"/>
        <v>1.3431172268203682</v>
      </c>
      <c r="AMF141" s="32"/>
      <c r="AMG141" s="32"/>
      <c r="AMH141" s="32"/>
      <c r="AMI141" s="32"/>
      <c r="AMJ141" s="32"/>
    </row>
    <row r="142" spans="1:1024" x14ac:dyDescent="0.25">
      <c r="A142" s="61" t="s">
        <v>231</v>
      </c>
      <c r="B142" s="62" t="s">
        <v>232</v>
      </c>
      <c r="C142" s="12">
        <v>2014818.2837</v>
      </c>
      <c r="D142" s="12">
        <v>4142166.0091900001</v>
      </c>
      <c r="E142" s="12">
        <v>4130915.1123899999</v>
      </c>
      <c r="F142" s="287">
        <f>E142/E162</f>
        <v>5.7937249699025681E-2</v>
      </c>
      <c r="G142" s="287">
        <f t="shared" si="24"/>
        <v>0.99728381316078629</v>
      </c>
      <c r="H142" s="12">
        <v>4673724.9659700003</v>
      </c>
      <c r="I142" s="13">
        <f t="shared" si="25"/>
        <v>6.4362247187696453E-2</v>
      </c>
      <c r="J142" s="14">
        <f t="shared" si="26"/>
        <v>1.1283287428849202</v>
      </c>
      <c r="K142" s="12">
        <v>2715820.2665800001</v>
      </c>
      <c r="L142" s="13">
        <f>K142/K162</f>
        <v>7.6144399039903485E-2</v>
      </c>
      <c r="M142" s="293">
        <f t="shared" si="30"/>
        <v>0.58108260249677524</v>
      </c>
      <c r="N142" s="294">
        <f t="shared" si="27"/>
        <v>701001.98288000003</v>
      </c>
      <c r="O142" s="13">
        <f t="shared" si="29"/>
        <v>1.3479231792520188</v>
      </c>
    </row>
    <row r="143" spans="1:1024" ht="35.25" customHeight="1" x14ac:dyDescent="0.25">
      <c r="A143" s="61" t="s">
        <v>233</v>
      </c>
      <c r="B143" s="62" t="s">
        <v>234</v>
      </c>
      <c r="C143" s="12">
        <v>646165.1375800001</v>
      </c>
      <c r="D143" s="12">
        <v>1563064.38858</v>
      </c>
      <c r="E143" s="12">
        <v>1531597.62653</v>
      </c>
      <c r="F143" s="287">
        <f>E143/E162</f>
        <v>2.1481088744852925E-2</v>
      </c>
      <c r="G143" s="287">
        <f t="shared" si="24"/>
        <v>0.97986854394489364</v>
      </c>
      <c r="H143" s="12">
        <v>1695814.26584</v>
      </c>
      <c r="I143" s="13">
        <f t="shared" si="25"/>
        <v>2.3353196381285878E-2</v>
      </c>
      <c r="J143" s="14">
        <f t="shared" si="26"/>
        <v>1.0849292442652343</v>
      </c>
      <c r="K143" s="12">
        <v>745027.28682000004</v>
      </c>
      <c r="L143" s="13">
        <f>K143/K162</f>
        <v>2.0888589617411496E-2</v>
      </c>
      <c r="M143" s="293">
        <f t="shared" si="30"/>
        <v>0.43933306956287471</v>
      </c>
      <c r="N143" s="294">
        <f t="shared" si="27"/>
        <v>98862.149239999941</v>
      </c>
      <c r="O143" s="13">
        <f t="shared" si="29"/>
        <v>1.1529982716341767</v>
      </c>
    </row>
    <row r="144" spans="1:1024" ht="25.5" customHeight="1" x14ac:dyDescent="0.25">
      <c r="A144" s="61" t="s">
        <v>235</v>
      </c>
      <c r="B144" s="62" t="s">
        <v>236</v>
      </c>
      <c r="C144" s="12">
        <v>3521613.1394600002</v>
      </c>
      <c r="D144" s="12">
        <v>8482134.3936199993</v>
      </c>
      <c r="E144" s="12">
        <v>8452295.7558299992</v>
      </c>
      <c r="F144" s="287">
        <f>E144/E162</f>
        <v>0.11854583219750868</v>
      </c>
      <c r="G144" s="287">
        <f t="shared" si="24"/>
        <v>0.99648217813992146</v>
      </c>
      <c r="H144" s="12">
        <v>8722471.9896799996</v>
      </c>
      <c r="I144" s="13">
        <f t="shared" si="25"/>
        <v>0.12011787222721787</v>
      </c>
      <c r="J144" s="14">
        <f t="shared" si="26"/>
        <v>1.0283345659131238</v>
      </c>
      <c r="K144" s="12">
        <v>5437354.8793700002</v>
      </c>
      <c r="L144" s="13">
        <f>K144/K162</f>
        <v>0.15244901319544654</v>
      </c>
      <c r="M144" s="293">
        <f t="shared" si="30"/>
        <v>0.6233731545143637</v>
      </c>
      <c r="N144" s="294">
        <f t="shared" si="27"/>
        <v>1915741.73991</v>
      </c>
      <c r="O144" s="13">
        <f t="shared" si="29"/>
        <v>1.5439955111604784</v>
      </c>
    </row>
    <row r="145" spans="1:1024" x14ac:dyDescent="0.25">
      <c r="A145" s="61" t="s">
        <v>237</v>
      </c>
      <c r="B145" s="62" t="s">
        <v>238</v>
      </c>
      <c r="C145" s="12">
        <v>1384046.2538699999</v>
      </c>
      <c r="D145" s="12">
        <v>2828903.72266</v>
      </c>
      <c r="E145" s="12">
        <v>2817480.5380100003</v>
      </c>
      <c r="F145" s="287">
        <f>E145/E162</f>
        <v>3.9515959299969115E-2</v>
      </c>
      <c r="G145" s="287">
        <f t="shared" si="24"/>
        <v>0.99596197475421377</v>
      </c>
      <c r="H145" s="12">
        <v>3135603.1409999998</v>
      </c>
      <c r="I145" s="13">
        <f t="shared" si="25"/>
        <v>4.3180646253897434E-2</v>
      </c>
      <c r="J145" s="14">
        <f t="shared" si="26"/>
        <v>1.1084163507875102</v>
      </c>
      <c r="K145" s="12">
        <v>1262505.4491099999</v>
      </c>
      <c r="L145" s="13">
        <f>K145/K162</f>
        <v>3.5397305149410044E-2</v>
      </c>
      <c r="M145" s="293">
        <f t="shared" si="30"/>
        <v>0.40263559906607455</v>
      </c>
      <c r="N145" s="294">
        <f t="shared" si="27"/>
        <v>-121540.80475999997</v>
      </c>
      <c r="O145" s="13">
        <f t="shared" si="29"/>
        <v>0.91218443428450913</v>
      </c>
    </row>
    <row r="146" spans="1:1024" ht="31.5" x14ac:dyDescent="0.25">
      <c r="A146" s="61" t="s">
        <v>239</v>
      </c>
      <c r="B146" s="62" t="s">
        <v>240</v>
      </c>
      <c r="C146" s="12">
        <v>130225.86482999999</v>
      </c>
      <c r="D146" s="12">
        <v>354304.17057999998</v>
      </c>
      <c r="E146" s="12">
        <v>349705.93906</v>
      </c>
      <c r="F146" s="287">
        <f>E146/E162</f>
        <v>4.9047244403018454E-3</v>
      </c>
      <c r="G146" s="287">
        <f t="shared" si="24"/>
        <v>0.98702179680111413</v>
      </c>
      <c r="H146" s="12">
        <v>394936.13761000003</v>
      </c>
      <c r="I146" s="13">
        <f t="shared" si="25"/>
        <v>5.4386977191186493E-3</v>
      </c>
      <c r="J146" s="14">
        <f t="shared" si="26"/>
        <v>1.1146810294766925</v>
      </c>
      <c r="K146" s="12">
        <v>177089.03405000002</v>
      </c>
      <c r="L146" s="13">
        <f>K146/K162</f>
        <v>4.9651069476975822E-3</v>
      </c>
      <c r="M146" s="293">
        <f t="shared" si="30"/>
        <v>0.44839916428431698</v>
      </c>
      <c r="N146" s="294">
        <f t="shared" si="27"/>
        <v>46863.169220000025</v>
      </c>
      <c r="O146" s="13">
        <f t="shared" si="29"/>
        <v>1.3598606872849441</v>
      </c>
    </row>
    <row r="147" spans="1:1024" s="60" customFormat="1" x14ac:dyDescent="0.25">
      <c r="A147" s="58" t="s">
        <v>241</v>
      </c>
      <c r="B147" s="59" t="s">
        <v>242</v>
      </c>
      <c r="C147" s="10">
        <v>912296.18404999992</v>
      </c>
      <c r="D147" s="10">
        <v>2003157.53776</v>
      </c>
      <c r="E147" s="10">
        <v>1957003.2936300002</v>
      </c>
      <c r="F147" s="11">
        <f>E147/E162</f>
        <v>2.7447523224280783E-2</v>
      </c>
      <c r="G147" s="11">
        <f t="shared" si="24"/>
        <v>0.97695925394783922</v>
      </c>
      <c r="H147" s="10">
        <v>2263909.58158</v>
      </c>
      <c r="I147" s="11">
        <f t="shared" si="25"/>
        <v>3.1176483246485861E-2</v>
      </c>
      <c r="J147" s="11">
        <f t="shared" si="26"/>
        <v>1.1301705127553683</v>
      </c>
      <c r="K147" s="10">
        <v>979809.21591999999</v>
      </c>
      <c r="L147" s="11">
        <f>K147/K162</f>
        <v>2.747125236455324E-2</v>
      </c>
      <c r="M147" s="291">
        <f t="shared" si="30"/>
        <v>0.43279520696943363</v>
      </c>
      <c r="N147" s="292">
        <f t="shared" si="27"/>
        <v>67513.031870000064</v>
      </c>
      <c r="O147" s="11">
        <f t="shared" si="29"/>
        <v>1.0740034136395116</v>
      </c>
      <c r="AMF147" s="32"/>
      <c r="AMG147" s="32"/>
      <c r="AMH147" s="32"/>
      <c r="AMI147" s="32"/>
      <c r="AMJ147" s="32"/>
    </row>
    <row r="148" spans="1:1024" outlineLevel="1" x14ac:dyDescent="0.25">
      <c r="A148" s="61" t="s">
        <v>243</v>
      </c>
      <c r="B148" s="62" t="s">
        <v>244</v>
      </c>
      <c r="C148" s="12">
        <v>6101.3316299999997</v>
      </c>
      <c r="D148" s="12">
        <v>13184.311310000001</v>
      </c>
      <c r="E148" s="12">
        <v>12833.31948</v>
      </c>
      <c r="F148" s="287">
        <f>E148/E162</f>
        <v>1.799909257273389E-4</v>
      </c>
      <c r="G148" s="287">
        <f t="shared" si="24"/>
        <v>0.9733780686948903</v>
      </c>
      <c r="H148" s="12">
        <v>13299.374330000001</v>
      </c>
      <c r="I148" s="13">
        <f t="shared" si="25"/>
        <v>1.8314676715075221E-4</v>
      </c>
      <c r="J148" s="14">
        <f t="shared" si="26"/>
        <v>1.0087272681366926</v>
      </c>
      <c r="K148" s="12">
        <v>6242.5722699999997</v>
      </c>
      <c r="L148" s="13">
        <f>K148/K162</f>
        <v>1.7502517372436512E-4</v>
      </c>
      <c r="M148" s="13">
        <f t="shared" si="30"/>
        <v>0.46938841746249271</v>
      </c>
      <c r="N148" s="296">
        <f t="shared" si="27"/>
        <v>141.24063999999998</v>
      </c>
      <c r="O148" s="13">
        <v>0</v>
      </c>
    </row>
    <row r="149" spans="1:1024" x14ac:dyDescent="0.25">
      <c r="A149" s="61" t="s">
        <v>245</v>
      </c>
      <c r="B149" s="62" t="s">
        <v>246</v>
      </c>
      <c r="C149" s="12">
        <v>265780.64587999997</v>
      </c>
      <c r="D149" s="12">
        <v>584120.97175000003</v>
      </c>
      <c r="E149" s="12">
        <v>571094.15734999999</v>
      </c>
      <c r="F149" s="287">
        <f>E149/E162</f>
        <v>8.0097566509659632E-3</v>
      </c>
      <c r="G149" s="287">
        <f t="shared" si="24"/>
        <v>0.97769843058198669</v>
      </c>
      <c r="H149" s="12">
        <v>579459.26673999999</v>
      </c>
      <c r="I149" s="13">
        <f t="shared" si="25"/>
        <v>7.9797807600304159E-3</v>
      </c>
      <c r="J149" s="14">
        <f t="shared" si="26"/>
        <v>0.99201928156074626</v>
      </c>
      <c r="K149" s="12">
        <v>183064.45543</v>
      </c>
      <c r="L149" s="13">
        <f>K149/K162</f>
        <v>5.1326419188403001E-3</v>
      </c>
      <c r="M149" s="293">
        <f t="shared" si="30"/>
        <v>0.31592290595318057</v>
      </c>
      <c r="N149" s="294">
        <f t="shared" si="27"/>
        <v>-82716.190449999965</v>
      </c>
      <c r="O149" s="13">
        <f t="shared" ref="O149:O155" si="31">K149/C149</f>
        <v>0.68878023387998555</v>
      </c>
    </row>
    <row r="150" spans="1:1024" x14ac:dyDescent="0.25">
      <c r="A150" s="61" t="s">
        <v>247</v>
      </c>
      <c r="B150" s="62" t="s">
        <v>248</v>
      </c>
      <c r="C150" s="12">
        <v>615397.22322000004</v>
      </c>
      <c r="D150" s="12">
        <v>1337605.5836199999</v>
      </c>
      <c r="E150" s="12">
        <v>1306955.17178</v>
      </c>
      <c r="F150" s="287">
        <f>E150/E162</f>
        <v>1.8330414949882901E-2</v>
      </c>
      <c r="G150" s="287">
        <f t="shared" si="24"/>
        <v>0.97708561311694742</v>
      </c>
      <c r="H150" s="12">
        <v>1587228.00156</v>
      </c>
      <c r="I150" s="13">
        <f t="shared" si="25"/>
        <v>2.1857846091385497E-2</v>
      </c>
      <c r="J150" s="14">
        <f t="shared" si="26"/>
        <v>1.1866188516232414</v>
      </c>
      <c r="K150" s="12">
        <v>751907.82683000003</v>
      </c>
      <c r="L150" s="13">
        <f>K150/K162</f>
        <v>2.1081501714938194E-2</v>
      </c>
      <c r="M150" s="293">
        <f t="shared" si="30"/>
        <v>0.47372389227697015</v>
      </c>
      <c r="N150" s="294">
        <f t="shared" si="27"/>
        <v>136510.60360999999</v>
      </c>
      <c r="O150" s="13">
        <f t="shared" si="31"/>
        <v>1.221825186171174</v>
      </c>
    </row>
    <row r="151" spans="1:1024" ht="31.5" x14ac:dyDescent="0.25">
      <c r="A151" s="61" t="s">
        <v>249</v>
      </c>
      <c r="B151" s="62" t="s">
        <v>250</v>
      </c>
      <c r="C151" s="12">
        <v>25016.983319999999</v>
      </c>
      <c r="D151" s="12">
        <v>68246.67108</v>
      </c>
      <c r="E151" s="12">
        <v>66120.645019999996</v>
      </c>
      <c r="F151" s="287">
        <f>E151/E162</f>
        <v>9.2736069770457869E-4</v>
      </c>
      <c r="G151" s="287">
        <f t="shared" si="24"/>
        <v>0.96884791556341499</v>
      </c>
      <c r="H151" s="12">
        <v>83922.938949999996</v>
      </c>
      <c r="I151" s="13">
        <f t="shared" si="25"/>
        <v>1.1557096279191988E-3</v>
      </c>
      <c r="J151" s="14">
        <f t="shared" si="26"/>
        <v>1.2297001102313692</v>
      </c>
      <c r="K151" s="12">
        <v>38594.361389999998</v>
      </c>
      <c r="L151" s="13">
        <f>K151/K162</f>
        <v>1.0820835570503823E-3</v>
      </c>
      <c r="M151" s="293">
        <f t="shared" si="30"/>
        <v>0.45987857280586814</v>
      </c>
      <c r="N151" s="294">
        <f t="shared" si="27"/>
        <v>13577.378069999999</v>
      </c>
      <c r="O151" s="13">
        <f t="shared" si="31"/>
        <v>1.5427264309340396</v>
      </c>
    </row>
    <row r="152" spans="1:1024" s="60" customFormat="1" x14ac:dyDescent="0.25">
      <c r="A152" s="58" t="s">
        <v>251</v>
      </c>
      <c r="B152" s="59" t="s">
        <v>252</v>
      </c>
      <c r="C152" s="10">
        <v>187084.34456999999</v>
      </c>
      <c r="D152" s="10">
        <v>481395.69701999996</v>
      </c>
      <c r="E152" s="10">
        <v>457358.25806000002</v>
      </c>
      <c r="F152" s="11">
        <f>E152/E162</f>
        <v>6.4145785808226892E-3</v>
      </c>
      <c r="G152" s="11">
        <f t="shared" si="24"/>
        <v>0.95006719189888955</v>
      </c>
      <c r="H152" s="10">
        <v>510157.33735000005</v>
      </c>
      <c r="I152" s="11">
        <f t="shared" si="25"/>
        <v>7.025418245663306E-3</v>
      </c>
      <c r="J152" s="11">
        <f t="shared" si="26"/>
        <v>1.0597463594046317</v>
      </c>
      <c r="K152" s="10">
        <v>208701.98506000001</v>
      </c>
      <c r="L152" s="11">
        <f>K152/K162</f>
        <v>5.851450269513077E-3</v>
      </c>
      <c r="M152" s="291">
        <f t="shared" si="30"/>
        <v>0.40909337135891727</v>
      </c>
      <c r="N152" s="292">
        <f t="shared" si="27"/>
        <v>21617.64049000002</v>
      </c>
      <c r="O152" s="11">
        <f t="shared" si="31"/>
        <v>1.1155502377266608</v>
      </c>
      <c r="AMF152" s="32"/>
      <c r="AMG152" s="32"/>
      <c r="AMH152" s="32"/>
      <c r="AMI152" s="32"/>
      <c r="AMJ152" s="32"/>
    </row>
    <row r="153" spans="1:1024" x14ac:dyDescent="0.25">
      <c r="A153" s="61" t="s">
        <v>253</v>
      </c>
      <c r="B153" s="62" t="s">
        <v>254</v>
      </c>
      <c r="C153" s="12">
        <v>52889.367279999999</v>
      </c>
      <c r="D153" s="12">
        <v>136075.38200000001</v>
      </c>
      <c r="E153" s="12">
        <v>131726.7078</v>
      </c>
      <c r="F153" s="287">
        <f>E153/E162</f>
        <v>1.8475042343398963E-3</v>
      </c>
      <c r="G153" s="287">
        <f t="shared" si="24"/>
        <v>0.9680421679800979</v>
      </c>
      <c r="H153" s="12">
        <v>151698.31</v>
      </c>
      <c r="I153" s="13">
        <f t="shared" si="25"/>
        <v>2.0890497830458937E-3</v>
      </c>
      <c r="J153" s="14">
        <f t="shared" si="26"/>
        <v>1.1148108333070854</v>
      </c>
      <c r="K153" s="12">
        <v>58030.813620000001</v>
      </c>
      <c r="L153" s="13">
        <f>K153/K162</f>
        <v>1.6270301401263159E-3</v>
      </c>
      <c r="M153" s="293">
        <f t="shared" si="30"/>
        <v>0.38254093681070012</v>
      </c>
      <c r="N153" s="294">
        <f t="shared" si="27"/>
        <v>5141.4463400000022</v>
      </c>
      <c r="O153" s="13">
        <f t="shared" si="31"/>
        <v>1.0972113414172802</v>
      </c>
    </row>
    <row r="154" spans="1:1024" ht="27" customHeight="1" x14ac:dyDescent="0.25">
      <c r="A154" s="61" t="s">
        <v>255</v>
      </c>
      <c r="B154" s="62" t="s">
        <v>256</v>
      </c>
      <c r="C154" s="12">
        <v>125728.17981999999</v>
      </c>
      <c r="D154" s="12">
        <v>318986.32001999998</v>
      </c>
      <c r="E154" s="12">
        <v>302471.42713999999</v>
      </c>
      <c r="F154" s="287">
        <f>E154/E162</f>
        <v>4.2422470867216301E-3</v>
      </c>
      <c r="G154" s="287">
        <f t="shared" si="24"/>
        <v>0.94822695569212956</v>
      </c>
      <c r="H154" s="12">
        <v>330892.82735000004</v>
      </c>
      <c r="I154" s="13">
        <f t="shared" si="25"/>
        <v>4.5567520771125263E-3</v>
      </c>
      <c r="J154" s="14">
        <f t="shared" si="26"/>
        <v>1.0373260750782465</v>
      </c>
      <c r="K154" s="12">
        <v>141039.32206000001</v>
      </c>
      <c r="L154" s="13">
        <f>K154/K162</f>
        <v>3.9543686124627253E-3</v>
      </c>
      <c r="M154" s="293">
        <f t="shared" si="30"/>
        <v>0.42623868032901313</v>
      </c>
      <c r="N154" s="294">
        <f t="shared" si="27"/>
        <v>15311.142240000016</v>
      </c>
      <c r="O154" s="13">
        <f t="shared" si="31"/>
        <v>1.1217797176569355</v>
      </c>
    </row>
    <row r="155" spans="1:1024" ht="31.5" x14ac:dyDescent="0.25">
      <c r="A155" s="61" t="s">
        <v>257</v>
      </c>
      <c r="B155" s="62" t="s">
        <v>258</v>
      </c>
      <c r="C155" s="12">
        <v>8466.7974700000013</v>
      </c>
      <c r="D155" s="12">
        <v>26333.994999999999</v>
      </c>
      <c r="E155" s="12">
        <v>23160.12312</v>
      </c>
      <c r="F155" s="287">
        <f>E155/E162</f>
        <v>3.2482725976116237E-4</v>
      </c>
      <c r="G155" s="287">
        <f t="shared" si="24"/>
        <v>0.87947624809680414</v>
      </c>
      <c r="H155" s="12">
        <v>27566.2</v>
      </c>
      <c r="I155" s="13">
        <f t="shared" si="25"/>
        <v>3.7961638550488609E-4</v>
      </c>
      <c r="J155" s="14">
        <f t="shared" si="26"/>
        <v>1.0467914192282637</v>
      </c>
      <c r="K155" s="12">
        <v>9631.8493800000015</v>
      </c>
      <c r="L155" s="13">
        <f>K155/K162</f>
        <v>2.7005151692403536E-4</v>
      </c>
      <c r="M155" s="293">
        <f t="shared" si="30"/>
        <v>0.34940794813938814</v>
      </c>
      <c r="N155" s="294">
        <f t="shared" si="27"/>
        <v>1165.0519100000001</v>
      </c>
      <c r="O155" s="13">
        <f t="shared" si="31"/>
        <v>1.1376024304500105</v>
      </c>
    </row>
    <row r="156" spans="1:1024" s="60" customFormat="1" ht="31.5" x14ac:dyDescent="0.25">
      <c r="A156" s="58" t="s">
        <v>259</v>
      </c>
      <c r="B156" s="59" t="s">
        <v>260</v>
      </c>
      <c r="C156" s="283">
        <v>58430.630979999994</v>
      </c>
      <c r="D156" s="283">
        <v>138895.73497999998</v>
      </c>
      <c r="E156" s="283">
        <v>138895.73497999998</v>
      </c>
      <c r="F156" s="11">
        <f>E156/E162</f>
        <v>1.9480518627772311E-3</v>
      </c>
      <c r="G156" s="11">
        <f t="shared" si="24"/>
        <v>1</v>
      </c>
      <c r="H156" s="10">
        <v>272573.78931999998</v>
      </c>
      <c r="I156" s="11">
        <f t="shared" si="25"/>
        <v>3.753635854235575E-3</v>
      </c>
      <c r="J156" s="11">
        <f t="shared" si="26"/>
        <v>1.9624345510626997</v>
      </c>
      <c r="K156" s="10">
        <v>55165.23373</v>
      </c>
      <c r="L156" s="11">
        <f>K156/K162</f>
        <v>1.5466868783464572E-3</v>
      </c>
      <c r="M156" s="291">
        <f t="shared" si="30"/>
        <v>0.20238642118753519</v>
      </c>
      <c r="N156" s="292">
        <f t="shared" si="27"/>
        <v>-3265.3972499999945</v>
      </c>
      <c r="O156" s="11" t="s">
        <v>326</v>
      </c>
      <c r="AMF156" s="32"/>
      <c r="AMG156" s="32"/>
      <c r="AMH156" s="32"/>
      <c r="AMI156" s="32"/>
      <c r="AMJ156" s="32"/>
    </row>
    <row r="157" spans="1:1024" ht="60" customHeight="1" x14ac:dyDescent="0.25">
      <c r="A157" s="61" t="s">
        <v>261</v>
      </c>
      <c r="B157" s="62" t="s">
        <v>262</v>
      </c>
      <c r="C157" s="12">
        <v>58430.630979999994</v>
      </c>
      <c r="D157" s="12">
        <v>138895.73497999998</v>
      </c>
      <c r="E157" s="12">
        <v>138895.73497999998</v>
      </c>
      <c r="F157" s="287">
        <f>E157/E162</f>
        <v>1.9480518627772311E-3</v>
      </c>
      <c r="G157" s="287">
        <f t="shared" si="24"/>
        <v>1</v>
      </c>
      <c r="H157" s="12">
        <v>272573.78931999998</v>
      </c>
      <c r="I157" s="13">
        <f t="shared" si="25"/>
        <v>3.753635854235575E-3</v>
      </c>
      <c r="J157" s="14">
        <f t="shared" si="26"/>
        <v>1.9624345510626997</v>
      </c>
      <c r="K157" s="12">
        <v>55165.23373</v>
      </c>
      <c r="L157" s="13">
        <f>K157/K162</f>
        <v>1.5466868783464572E-3</v>
      </c>
      <c r="M157" s="293">
        <f t="shared" si="30"/>
        <v>0.20238642118753519</v>
      </c>
      <c r="N157" s="294">
        <f t="shared" si="27"/>
        <v>-3265.3972499999945</v>
      </c>
      <c r="O157" s="13" t="s">
        <v>326</v>
      </c>
    </row>
    <row r="158" spans="1:1024" s="60" customFormat="1" ht="66" customHeight="1" x14ac:dyDescent="0.25">
      <c r="A158" s="58" t="s">
        <v>263</v>
      </c>
      <c r="B158" s="59" t="s">
        <v>264</v>
      </c>
      <c r="C158" s="283">
        <v>0</v>
      </c>
      <c r="D158" s="283">
        <v>0</v>
      </c>
      <c r="E158" s="283">
        <v>0</v>
      </c>
      <c r="F158" s="11">
        <f>E158/E162</f>
        <v>0</v>
      </c>
      <c r="G158" s="11" t="e">
        <f t="shared" si="24"/>
        <v>#DIV/0!</v>
      </c>
      <c r="H158" s="10">
        <v>0</v>
      </c>
      <c r="I158" s="11">
        <f t="shared" si="25"/>
        <v>0</v>
      </c>
      <c r="J158" s="11" t="e">
        <f t="shared" si="26"/>
        <v>#DIV/0!</v>
      </c>
      <c r="K158" s="10">
        <v>0</v>
      </c>
      <c r="L158" s="11">
        <f>K158/K162</f>
        <v>0</v>
      </c>
      <c r="M158" s="291" t="str">
        <f t="shared" si="30"/>
        <v/>
      </c>
      <c r="N158" s="292">
        <f t="shared" si="27"/>
        <v>0</v>
      </c>
      <c r="O158" s="11" t="e">
        <f>K158/C158</f>
        <v>#DIV/0!</v>
      </c>
      <c r="AMF158" s="32"/>
      <c r="AMG158" s="32"/>
      <c r="AMH158" s="32"/>
      <c r="AMI158" s="32"/>
      <c r="AMJ158" s="32"/>
    </row>
    <row r="159" spans="1:1024" ht="46.5" customHeight="1" x14ac:dyDescent="0.25">
      <c r="A159" s="61" t="s">
        <v>265</v>
      </c>
      <c r="B159" s="62" t="s">
        <v>266</v>
      </c>
      <c r="C159" s="12">
        <v>0</v>
      </c>
      <c r="D159" s="12">
        <v>0</v>
      </c>
      <c r="E159" s="12">
        <v>0</v>
      </c>
      <c r="F159" s="287">
        <f>E159/E162</f>
        <v>0</v>
      </c>
      <c r="G159" s="287" t="e">
        <f t="shared" si="24"/>
        <v>#DIV/0!</v>
      </c>
      <c r="H159" s="12">
        <v>0</v>
      </c>
      <c r="I159" s="13">
        <f t="shared" si="25"/>
        <v>0</v>
      </c>
      <c r="J159" s="14" t="e">
        <f t="shared" si="26"/>
        <v>#DIV/0!</v>
      </c>
      <c r="K159" s="12">
        <v>0</v>
      </c>
      <c r="L159" s="13">
        <f>K159/K162</f>
        <v>0</v>
      </c>
      <c r="M159" s="293" t="str">
        <f t="shared" si="30"/>
        <v/>
      </c>
      <c r="N159" s="294">
        <f t="shared" si="27"/>
        <v>0</v>
      </c>
      <c r="O159" s="13" t="e">
        <f>K159/C159</f>
        <v>#DIV/0!</v>
      </c>
    </row>
    <row r="160" spans="1:1024" outlineLevel="1" x14ac:dyDescent="0.25">
      <c r="A160" s="61" t="s">
        <v>267</v>
      </c>
      <c r="B160" s="62" t="s">
        <v>268</v>
      </c>
      <c r="C160" s="12">
        <v>0</v>
      </c>
      <c r="D160" s="12">
        <v>0</v>
      </c>
      <c r="E160" s="12">
        <v>0</v>
      </c>
      <c r="F160" s="287">
        <f>E160/E162</f>
        <v>0</v>
      </c>
      <c r="G160" s="287" t="e">
        <f t="shared" si="24"/>
        <v>#DIV/0!</v>
      </c>
      <c r="H160" s="12">
        <v>0</v>
      </c>
      <c r="I160" s="13">
        <f t="shared" si="25"/>
        <v>0</v>
      </c>
      <c r="J160" s="14" t="e">
        <f t="shared" si="26"/>
        <v>#DIV/0!</v>
      </c>
      <c r="K160" s="12">
        <v>0</v>
      </c>
      <c r="L160" s="13">
        <f>K160/K162</f>
        <v>0</v>
      </c>
      <c r="M160" s="293" t="str">
        <f t="shared" si="30"/>
        <v/>
      </c>
      <c r="N160" s="294">
        <f t="shared" si="27"/>
        <v>0</v>
      </c>
      <c r="O160" s="13">
        <v>0</v>
      </c>
    </row>
    <row r="161" spans="1:1024" ht="31.5" x14ac:dyDescent="0.25">
      <c r="A161" s="61" t="s">
        <v>269</v>
      </c>
      <c r="B161" s="62" t="s">
        <v>270</v>
      </c>
      <c r="C161" s="12">
        <v>0</v>
      </c>
      <c r="D161" s="12">
        <v>0</v>
      </c>
      <c r="E161" s="12">
        <v>0</v>
      </c>
      <c r="F161" s="287">
        <f>E161/E162</f>
        <v>0</v>
      </c>
      <c r="G161" s="287" t="e">
        <f t="shared" si="24"/>
        <v>#DIV/0!</v>
      </c>
      <c r="H161" s="12">
        <v>0</v>
      </c>
      <c r="I161" s="13">
        <f t="shared" si="25"/>
        <v>0</v>
      </c>
      <c r="J161" s="14" t="e">
        <f t="shared" si="26"/>
        <v>#DIV/0!</v>
      </c>
      <c r="K161" s="12">
        <v>0</v>
      </c>
      <c r="L161" s="13">
        <f>K161/K162</f>
        <v>0</v>
      </c>
      <c r="M161" s="293" t="str">
        <f t="shared" si="30"/>
        <v/>
      </c>
      <c r="N161" s="294">
        <f t="shared" si="27"/>
        <v>0</v>
      </c>
      <c r="O161" s="13">
        <v>0</v>
      </c>
    </row>
    <row r="162" spans="1:1024" s="60" customFormat="1" x14ac:dyDescent="0.25">
      <c r="A162" s="65" t="s">
        <v>271</v>
      </c>
      <c r="B162" s="66" t="s">
        <v>272</v>
      </c>
      <c r="C162" s="15">
        <v>31957413.19227</v>
      </c>
      <c r="D162" s="15">
        <v>72615938.227579996</v>
      </c>
      <c r="E162" s="15">
        <v>71299813.744169995</v>
      </c>
      <c r="F162" s="288"/>
      <c r="G162" s="288"/>
      <c r="H162" s="15">
        <v>76659020.572740003</v>
      </c>
      <c r="I162" s="288">
        <f t="shared" si="25"/>
        <v>1.0556776162898136</v>
      </c>
      <c r="J162" s="297">
        <f t="shared" si="26"/>
        <v>1.0556776162898136</v>
      </c>
      <c r="K162" s="15">
        <v>35666710.891720004</v>
      </c>
      <c r="L162" s="297">
        <f>L84+L96+L98+L101+L111+L120+L130+L134+L141+L147+L152+L156+L158+L116</f>
        <v>1</v>
      </c>
      <c r="M162" s="298">
        <f t="shared" si="30"/>
        <v>0.46526436974076224</v>
      </c>
      <c r="N162" s="15">
        <f t="shared" si="27"/>
        <v>3709297.6994500048</v>
      </c>
      <c r="O162" s="288">
        <f>K162/C162</f>
        <v>1.1160700234757182</v>
      </c>
      <c r="R162" s="67"/>
      <c r="AMF162" s="32"/>
      <c r="AMG162" s="32"/>
      <c r="AMH162" s="32"/>
      <c r="AMI162" s="32"/>
      <c r="AMJ162" s="32"/>
    </row>
    <row r="163" spans="1:1024" s="60" customFormat="1" ht="56.25" customHeight="1" x14ac:dyDescent="0.25">
      <c r="A163" s="65" t="s">
        <v>273</v>
      </c>
      <c r="B163" s="66" t="s">
        <v>274</v>
      </c>
      <c r="C163" s="15">
        <v>1695767.1096199998</v>
      </c>
      <c r="D163" s="15">
        <v>-3920929.0632399996</v>
      </c>
      <c r="E163" s="15">
        <v>-745438.71089999995</v>
      </c>
      <c r="F163" s="289"/>
      <c r="G163" s="289"/>
      <c r="H163" s="15">
        <v>-3889007.5671300003</v>
      </c>
      <c r="I163" s="15"/>
      <c r="J163" s="15"/>
      <c r="K163" s="15">
        <v>-290549.77411</v>
      </c>
      <c r="L163" s="15"/>
      <c r="M163" s="288"/>
      <c r="N163" s="299"/>
      <c r="O163" s="288"/>
      <c r="R163" s="67"/>
      <c r="AMF163" s="32"/>
      <c r="AMG163" s="32"/>
      <c r="AMH163" s="32"/>
      <c r="AMI163" s="32"/>
      <c r="AMJ163" s="32"/>
    </row>
    <row r="164" spans="1:1024" x14ac:dyDescent="0.25">
      <c r="A164" s="17"/>
      <c r="B164" s="16"/>
      <c r="C164" s="86"/>
      <c r="D164" s="85"/>
      <c r="E164" s="119"/>
      <c r="F164" s="18"/>
      <c r="G164" s="18"/>
      <c r="H164" s="85"/>
      <c r="I164" s="18"/>
      <c r="J164" s="18"/>
      <c r="K164" s="123"/>
      <c r="L164" s="16"/>
      <c r="M164" s="18"/>
      <c r="N164" s="68"/>
      <c r="O164" s="3"/>
    </row>
    <row r="165" spans="1:1024" s="73" customFormat="1" ht="21.75" customHeight="1" outlineLevel="1" x14ac:dyDescent="0.25">
      <c r="A165" s="69" t="s">
        <v>275</v>
      </c>
      <c r="B165" s="19"/>
      <c r="C165" s="87"/>
      <c r="D165" s="87"/>
      <c r="E165" s="120"/>
      <c r="F165" s="19"/>
      <c r="G165" s="19"/>
      <c r="H165" s="87"/>
      <c r="I165" s="19"/>
      <c r="J165" s="19"/>
      <c r="K165" s="124"/>
      <c r="L165" s="70"/>
      <c r="M165" s="71"/>
      <c r="N165" s="72"/>
      <c r="O165" s="71"/>
      <c r="AMF165" s="32"/>
      <c r="AMG165" s="32"/>
      <c r="AMH165" s="32"/>
      <c r="AMI165" s="32"/>
      <c r="AMJ165" s="32"/>
    </row>
    <row r="166" spans="1:1024" s="73" customFormat="1" ht="39.75" customHeight="1" outlineLevel="1" x14ac:dyDescent="0.25">
      <c r="A166" s="74" t="s">
        <v>276</v>
      </c>
      <c r="B166" s="75" t="s">
        <v>277</v>
      </c>
      <c r="C166" s="167">
        <v>-1695767.1096199998</v>
      </c>
      <c r="D166" s="172">
        <v>3920929.0632399996</v>
      </c>
      <c r="E166" s="173">
        <v>745438.71089999995</v>
      </c>
      <c r="F166" s="99"/>
      <c r="G166" s="99"/>
      <c r="H166" s="167">
        <v>3889007.5671300003</v>
      </c>
      <c r="I166" s="219"/>
      <c r="J166" s="219"/>
      <c r="K166" s="167">
        <v>290549.77411</v>
      </c>
      <c r="L166" s="88"/>
      <c r="M166" s="101"/>
      <c r="N166" s="102"/>
      <c r="O166" s="101"/>
      <c r="P166" s="20"/>
      <c r="AMF166" s="32"/>
      <c r="AMG166" s="32"/>
      <c r="AMH166" s="32"/>
      <c r="AMI166" s="32"/>
      <c r="AMJ166" s="32"/>
    </row>
    <row r="167" spans="1:1024" ht="47.25" x14ac:dyDescent="0.25">
      <c r="A167" s="74" t="s">
        <v>278</v>
      </c>
      <c r="B167" s="75" t="s">
        <v>279</v>
      </c>
      <c r="C167" s="166">
        <v>53408.998939999998</v>
      </c>
      <c r="D167" s="172">
        <v>-180132.74094999998</v>
      </c>
      <c r="E167" s="173">
        <v>-2504496.17062</v>
      </c>
      <c r="F167" s="99"/>
      <c r="G167" s="99"/>
      <c r="H167" s="167">
        <v>1827263.2628599999</v>
      </c>
      <c r="I167" s="219"/>
      <c r="J167" s="219"/>
      <c r="K167" s="167">
        <v>1855033.0045</v>
      </c>
      <c r="L167" s="88"/>
      <c r="M167" s="100"/>
      <c r="N167" s="104"/>
      <c r="O167" s="218"/>
    </row>
    <row r="168" spans="1:1024" ht="47.25" x14ac:dyDescent="0.25">
      <c r="A168" s="74" t="s">
        <v>280</v>
      </c>
      <c r="B168" s="75" t="s">
        <v>281</v>
      </c>
      <c r="C168" s="168">
        <v>-431560</v>
      </c>
      <c r="D168" s="174">
        <v>0</v>
      </c>
      <c r="E168" s="173">
        <v>131000</v>
      </c>
      <c r="F168" s="99"/>
      <c r="G168" s="99"/>
      <c r="H168" s="168">
        <v>544964.19999999995</v>
      </c>
      <c r="I168" s="219"/>
      <c r="J168" s="219"/>
      <c r="K168" s="183">
        <v>-720800</v>
      </c>
      <c r="L168" s="88"/>
      <c r="M168" s="100"/>
      <c r="N168" s="104"/>
      <c r="O168" s="103"/>
    </row>
    <row r="169" spans="1:1024" ht="57" customHeight="1" x14ac:dyDescent="0.25">
      <c r="A169" s="76" t="s">
        <v>282</v>
      </c>
      <c r="B169" s="77" t="s">
        <v>283</v>
      </c>
      <c r="C169" s="169">
        <v>206000</v>
      </c>
      <c r="D169" s="175">
        <v>1214000</v>
      </c>
      <c r="E169" s="176">
        <v>1214000</v>
      </c>
      <c r="F169" s="106"/>
      <c r="G169" s="106"/>
      <c r="H169" s="181">
        <v>1394964.2</v>
      </c>
      <c r="I169" s="220"/>
      <c r="J169" s="220"/>
      <c r="K169" s="181">
        <v>277500</v>
      </c>
      <c r="L169" s="89"/>
      <c r="M169" s="106"/>
      <c r="N169" s="105"/>
      <c r="O169" s="107"/>
    </row>
    <row r="170" spans="1:1024" ht="67.5" customHeight="1" x14ac:dyDescent="0.25">
      <c r="A170" s="76" t="s">
        <v>284</v>
      </c>
      <c r="B170" s="77" t="s">
        <v>285</v>
      </c>
      <c r="C170" s="169">
        <v>-637560</v>
      </c>
      <c r="D170" s="175">
        <v>-1214000</v>
      </c>
      <c r="E170" s="176">
        <v>-1083000</v>
      </c>
      <c r="F170" s="106"/>
      <c r="G170" s="106"/>
      <c r="H170" s="181">
        <v>-850000</v>
      </c>
      <c r="I170" s="220"/>
      <c r="J170" s="220"/>
      <c r="K170" s="181">
        <v>-998300</v>
      </c>
      <c r="L170" s="89"/>
      <c r="M170" s="106"/>
      <c r="N170" s="105"/>
      <c r="O170" s="106"/>
    </row>
    <row r="171" spans="1:1024" ht="47.25" x14ac:dyDescent="0.25">
      <c r="A171" s="78" t="s">
        <v>286</v>
      </c>
      <c r="B171" s="79" t="s">
        <v>287</v>
      </c>
      <c r="C171" s="170">
        <v>563026.09</v>
      </c>
      <c r="D171" s="177">
        <v>-180132.74094999998</v>
      </c>
      <c r="E171" s="178">
        <v>-180132.74094999998</v>
      </c>
      <c r="F171" s="108"/>
      <c r="G171" s="108"/>
      <c r="H171" s="170">
        <v>1210859.0628599999</v>
      </c>
      <c r="I171" s="221"/>
      <c r="J171" s="221"/>
      <c r="K171" s="184">
        <v>1287884</v>
      </c>
      <c r="L171" s="90"/>
      <c r="M171" s="110"/>
      <c r="N171" s="111"/>
      <c r="O171" s="110"/>
    </row>
    <row r="172" spans="1:1024" ht="88.5" customHeight="1" x14ac:dyDescent="0.25">
      <c r="A172" s="76" t="s">
        <v>288</v>
      </c>
      <c r="B172" s="77" t="s">
        <v>289</v>
      </c>
      <c r="C172" s="169">
        <v>592560</v>
      </c>
      <c r="D172" s="175">
        <v>592560</v>
      </c>
      <c r="E172" s="176">
        <v>592560</v>
      </c>
      <c r="F172" s="106"/>
      <c r="G172" s="106"/>
      <c r="H172" s="181">
        <v>7543131.7000000002</v>
      </c>
      <c r="I172" s="220"/>
      <c r="J172" s="220"/>
      <c r="K172" s="181">
        <v>1287884</v>
      </c>
      <c r="L172" s="89"/>
      <c r="M172" s="106"/>
      <c r="N172" s="105"/>
      <c r="O172" s="106"/>
    </row>
    <row r="173" spans="1:1024" ht="80.25" customHeight="1" x14ac:dyDescent="0.25">
      <c r="A173" s="76" t="s">
        <v>290</v>
      </c>
      <c r="B173" s="77" t="s">
        <v>291</v>
      </c>
      <c r="C173" s="169">
        <v>-29533.91</v>
      </c>
      <c r="D173" s="175">
        <v>-772692.74095000001</v>
      </c>
      <c r="E173" s="176">
        <v>-772692.74095000001</v>
      </c>
      <c r="F173" s="106"/>
      <c r="G173" s="106"/>
      <c r="H173" s="181">
        <v>-6332272.6371400002</v>
      </c>
      <c r="I173" s="220"/>
      <c r="J173" s="220"/>
      <c r="K173" s="181">
        <v>0</v>
      </c>
      <c r="L173" s="89"/>
      <c r="M173" s="106"/>
      <c r="N173" s="105"/>
      <c r="O173" s="106"/>
    </row>
    <row r="174" spans="1:1024" ht="48.75" customHeight="1" x14ac:dyDescent="0.25">
      <c r="A174" s="78" t="s">
        <v>292</v>
      </c>
      <c r="B174" s="79" t="s">
        <v>293</v>
      </c>
      <c r="C174" s="171">
        <v>-78057.091060000006</v>
      </c>
      <c r="D174" s="179">
        <v>0</v>
      </c>
      <c r="E174" s="178">
        <v>-2455363.42967</v>
      </c>
      <c r="F174" s="108"/>
      <c r="G174" s="108"/>
      <c r="H174" s="171">
        <v>71440</v>
      </c>
      <c r="I174" s="221"/>
      <c r="J174" s="221"/>
      <c r="K174" s="184">
        <v>1287949.0045</v>
      </c>
      <c r="L174" s="90"/>
      <c r="M174" s="109"/>
      <c r="N174" s="112"/>
      <c r="O174" s="110"/>
    </row>
    <row r="175" spans="1:1024" ht="66.75" customHeight="1" x14ac:dyDescent="0.25">
      <c r="A175" s="76" t="s">
        <v>294</v>
      </c>
      <c r="B175" s="77" t="s">
        <v>295</v>
      </c>
      <c r="C175" s="169">
        <v>0</v>
      </c>
      <c r="D175" s="175">
        <v>0</v>
      </c>
      <c r="E175" s="176">
        <v>0</v>
      </c>
      <c r="F175" s="106"/>
      <c r="G175" s="106"/>
      <c r="H175" s="181">
        <v>71440</v>
      </c>
      <c r="I175" s="220"/>
      <c r="J175" s="220"/>
      <c r="K175" s="185">
        <v>0</v>
      </c>
      <c r="L175" s="89"/>
      <c r="M175" s="106"/>
      <c r="N175" s="105"/>
      <c r="O175" s="106"/>
    </row>
    <row r="176" spans="1:1024" ht="52.5" customHeight="1" x14ac:dyDescent="0.25">
      <c r="A176" s="76" t="s">
        <v>296</v>
      </c>
      <c r="B176" s="77" t="s">
        <v>297</v>
      </c>
      <c r="C176" s="169">
        <v>0</v>
      </c>
      <c r="D176" s="175">
        <v>0</v>
      </c>
      <c r="E176" s="176">
        <v>0</v>
      </c>
      <c r="F176" s="106"/>
      <c r="G176" s="106"/>
      <c r="H176" s="181">
        <v>0</v>
      </c>
      <c r="I176" s="220"/>
      <c r="J176" s="220"/>
      <c r="K176" s="185">
        <v>0</v>
      </c>
      <c r="L176" s="89"/>
      <c r="M176" s="106"/>
      <c r="N176" s="105"/>
      <c r="O176" s="106"/>
    </row>
    <row r="177" spans="1:15" ht="50.25" customHeight="1" x14ac:dyDescent="0.25">
      <c r="A177" s="76" t="s">
        <v>298</v>
      </c>
      <c r="B177" s="77" t="s">
        <v>299</v>
      </c>
      <c r="C177" s="169">
        <v>0</v>
      </c>
      <c r="D177" s="175">
        <v>0</v>
      </c>
      <c r="E177" s="176">
        <v>0</v>
      </c>
      <c r="F177" s="106"/>
      <c r="G177" s="106"/>
      <c r="H177" s="181">
        <v>0</v>
      </c>
      <c r="I177" s="220"/>
      <c r="J177" s="220"/>
      <c r="K177" s="185">
        <v>0</v>
      </c>
      <c r="L177" s="89"/>
      <c r="M177" s="106"/>
      <c r="N177" s="105"/>
      <c r="O177" s="106"/>
    </row>
    <row r="178" spans="1:15" ht="49.5" customHeight="1" x14ac:dyDescent="0.25">
      <c r="A178" s="80" t="s">
        <v>300</v>
      </c>
      <c r="B178" s="77" t="s">
        <v>301</v>
      </c>
      <c r="C178" s="169">
        <v>-78057.091060000006</v>
      </c>
      <c r="D178" s="175">
        <v>0</v>
      </c>
      <c r="E178" s="176">
        <v>-2455363.42967</v>
      </c>
      <c r="F178" s="106"/>
      <c r="G178" s="106"/>
      <c r="H178" s="181">
        <v>0</v>
      </c>
      <c r="I178" s="220"/>
      <c r="J178" s="220"/>
      <c r="K178" s="186">
        <v>1287949.0045</v>
      </c>
      <c r="L178" s="89"/>
      <c r="M178" s="106"/>
      <c r="N178" s="216"/>
      <c r="O178" s="216"/>
    </row>
    <row r="179" spans="1:15" ht="47.25" x14ac:dyDescent="0.25">
      <c r="A179" s="78" t="s">
        <v>302</v>
      </c>
      <c r="B179" s="79" t="s">
        <v>303</v>
      </c>
      <c r="C179" s="171">
        <v>-1749176.1085599998</v>
      </c>
      <c r="D179" s="179">
        <v>4101061.8041900001</v>
      </c>
      <c r="E179" s="180">
        <v>3249934.8815199998</v>
      </c>
      <c r="F179" s="109"/>
      <c r="G179" s="109"/>
      <c r="H179" s="182">
        <v>2061744.30427</v>
      </c>
      <c r="I179" s="221"/>
      <c r="J179" s="221"/>
      <c r="K179" s="182">
        <v>-1564483.2303900002</v>
      </c>
      <c r="L179" s="90"/>
      <c r="M179" s="109"/>
      <c r="N179" s="114"/>
      <c r="O179" s="217"/>
    </row>
    <row r="180" spans="1:15" ht="31.5" outlineLevel="1" x14ac:dyDescent="0.25">
      <c r="A180" s="76" t="s">
        <v>304</v>
      </c>
      <c r="B180" s="77" t="s">
        <v>305</v>
      </c>
      <c r="C180" s="169">
        <v>-55338135.991169997</v>
      </c>
      <c r="D180" s="175">
        <v>-70091509.955870003</v>
      </c>
      <c r="E180" s="176">
        <v>-119287792.72612</v>
      </c>
      <c r="F180" s="106"/>
      <c r="G180" s="106"/>
      <c r="H180" s="181">
        <v>-79567576.718559995</v>
      </c>
      <c r="I180" s="220"/>
      <c r="J180" s="220"/>
      <c r="K180" s="181">
        <v>-65739443.400519997</v>
      </c>
      <c r="L180" s="89"/>
      <c r="M180" s="106"/>
      <c r="N180" s="216"/>
      <c r="O180" s="216"/>
    </row>
    <row r="181" spans="1:15" ht="31.5" outlineLevel="1" x14ac:dyDescent="0.25">
      <c r="A181" s="76" t="s">
        <v>306</v>
      </c>
      <c r="B181" s="77" t="s">
        <v>307</v>
      </c>
      <c r="C181" s="169">
        <v>53588959.882610001</v>
      </c>
      <c r="D181" s="175">
        <v>74602630.968529999</v>
      </c>
      <c r="E181" s="176">
        <v>122537727.60764</v>
      </c>
      <c r="F181" s="106"/>
      <c r="G181" s="106"/>
      <c r="H181" s="181">
        <v>83846609.009880006</v>
      </c>
      <c r="I181" s="220"/>
      <c r="J181" s="220"/>
      <c r="K181" s="181">
        <v>64174960.17013</v>
      </c>
      <c r="L181" s="89"/>
      <c r="M181" s="106"/>
      <c r="N181" s="216"/>
      <c r="O181" s="216"/>
    </row>
    <row r="182" spans="1:15" x14ac:dyDescent="0.25">
      <c r="D182" s="91"/>
      <c r="H182" s="91"/>
      <c r="N182" s="81"/>
      <c r="O182" s="81"/>
    </row>
    <row r="183" spans="1:15" x14ac:dyDescent="0.25">
      <c r="D183" s="92"/>
      <c r="H183" s="92"/>
      <c r="O183" s="3"/>
    </row>
    <row r="184" spans="1:15" x14ac:dyDescent="0.25">
      <c r="D184" s="92"/>
      <c r="H184" s="92"/>
      <c r="O184" s="3"/>
    </row>
    <row r="186" spans="1:15" x14ac:dyDescent="0.25">
      <c r="I186" s="20"/>
    </row>
  </sheetData>
  <protectedRanges>
    <protectedRange sqref="K55:K61" name="Диапазон1_3"/>
    <protectedRange sqref="K71" name="Диапазон1_5"/>
    <protectedRange sqref="K72:K73" name="Диапазон1_6"/>
    <protectedRange sqref="E36" name="Диапазон1"/>
    <protectedRange sqref="E40" name="Диапазон1_1"/>
  </protectedRanges>
  <autoFilter ref="A83:D163"/>
  <customSheetViews>
    <customSheetView guid="{71A700C5-826E-4B69-BDA2-2BAD0A3B7AFE}" scale="80" showGridLines="0" printArea="1" showAutoFilter="1" topLeftCell="A169">
      <selection activeCell="H12" sqref="H12"/>
      <pageMargins left="0" right="0" top="0" bottom="0" header="0.511811023622047" footer="0.511811023622047"/>
      <printOptions horizontalCentered="1"/>
      <pageSetup paperSize="9" scale="55" orientation="portrait" horizontalDpi="300" verticalDpi="300" r:id="rId1"/>
      <autoFilter ref="A83:D163"/>
    </customSheetView>
    <customSheetView guid="{B9D1FEBD-2414-4CDA-BC06-F216F77FD37D}" scale="80" showGridLines="0" showAutoFilter="1" hiddenColumns="1" topLeftCell="A58">
      <selection activeCell="H63" sqref="H63"/>
      <pageMargins left="0" right="0" top="0" bottom="0" header="0.511811023622047" footer="0.511811023622047"/>
      <printOptions horizontalCentered="1"/>
      <pageSetup paperSize="9" scale="55" orientation="portrait" horizontalDpi="300" verticalDpi="300" r:id="rId2"/>
      <autoFilter ref="A83:D163"/>
    </customSheetView>
  </customSheetViews>
  <mergeCells count="20">
    <mergeCell ref="A7:A8"/>
    <mergeCell ref="B7:B8"/>
    <mergeCell ref="C7:C8"/>
    <mergeCell ref="A2:D2"/>
    <mergeCell ref="A3:D3"/>
    <mergeCell ref="A4:D4"/>
    <mergeCell ref="A5:D5"/>
    <mergeCell ref="A6:D6"/>
    <mergeCell ref="B81:B82"/>
    <mergeCell ref="C81:C82"/>
    <mergeCell ref="E81:G81"/>
    <mergeCell ref="H81:J81"/>
    <mergeCell ref="K81:M81"/>
    <mergeCell ref="N81:N82"/>
    <mergeCell ref="O81:O82"/>
    <mergeCell ref="E7:G7"/>
    <mergeCell ref="H7:J7"/>
    <mergeCell ref="K7:M7"/>
    <mergeCell ref="N7:N8"/>
    <mergeCell ref="O7:O8"/>
  </mergeCells>
  <printOptions horizontalCentered="1"/>
  <pageMargins left="0" right="0" top="0" bottom="0" header="0.511811023622047" footer="0.511811023622047"/>
  <pageSetup paperSize="9" scale="55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222</vt:i4>
      </vt:variant>
    </vt:vector>
  </HeadingPairs>
  <TitlesOfParts>
    <vt:vector size="224" baseType="lpstr">
      <vt:lpstr>Респ на 1.07.2025г </vt:lpstr>
      <vt:lpstr>Консолид на 1.07.2025г </vt:lpstr>
      <vt:lpstr>'Консолид на 1.07.2025г '!Z_0022B472_C235_4470_83D2_0ABE03A130BD_.wvu.FilterData</vt:lpstr>
      <vt:lpstr>'Респ на 1.07.2025г '!Z_0022B472_C235_4470_83D2_0ABE03A130BD_.wvu.FilterData</vt:lpstr>
      <vt:lpstr>'Консолид на 1.07.2025г '!Z_03D43F2C_D730_4D3C_A7D4_3026787D622A_.wvu.Cols</vt:lpstr>
      <vt:lpstr>'Респ на 1.07.2025г '!Z_03D43F2C_D730_4D3C_A7D4_3026787D622A_.wvu.Cols</vt:lpstr>
      <vt:lpstr>'Консолид на 1.07.2025г '!Z_03D43F2C_D730_4D3C_A7D4_3026787D622A_.wvu.FilterData</vt:lpstr>
      <vt:lpstr>'Респ на 1.07.2025г '!Z_03D43F2C_D730_4D3C_A7D4_3026787D622A_.wvu.FilterData</vt:lpstr>
      <vt:lpstr>'Консолид на 1.07.2025г '!Z_03D43F2C_D730_4D3C_A7D4_3026787D622A_.wvu.PrintArea</vt:lpstr>
      <vt:lpstr>'Респ на 1.07.2025г '!Z_03D43F2C_D730_4D3C_A7D4_3026787D622A_.wvu.PrintArea</vt:lpstr>
      <vt:lpstr>'Консолид на 1.07.2025г '!Z_03D43F2C_D730_4D3C_A7D4_3026787D622A_.wvu.PrintTitles</vt:lpstr>
      <vt:lpstr>'Респ на 1.07.2025г '!Z_03D43F2C_D730_4D3C_A7D4_3026787D622A_.wvu.PrintTitles</vt:lpstr>
      <vt:lpstr>'Консолид на 1.07.2025г '!Z_03D43F2C_D730_4D3C_A7D4_3026787D622A_.wvu.Rows</vt:lpstr>
      <vt:lpstr>'Респ на 1.07.2025г '!Z_03D43F2C_D730_4D3C_A7D4_3026787D622A_.wvu.Rows</vt:lpstr>
      <vt:lpstr>'Консолид на 1.07.2025г '!Z_0CF5A121_EB85_4A79_B8D8_D12CF88DF0C4_.wvu.FilterData</vt:lpstr>
      <vt:lpstr>'Респ на 1.07.2025г '!Z_0CF5A121_EB85_4A79_B8D8_D12CF88DF0C4_.wvu.FilterData</vt:lpstr>
      <vt:lpstr>'Консолид на 1.07.2025г '!Z_128925EF_7E42_46B7_84AF_C6DDEA2C2FF1_.wvu.FilterData</vt:lpstr>
      <vt:lpstr>'Респ на 1.07.2025г '!Z_128925EF_7E42_46B7_84AF_C6DDEA2C2FF1_.wvu.FilterData</vt:lpstr>
      <vt:lpstr>'Консолид на 1.07.2025г '!Z_128925EF_7E42_46B7_84AF_C6DDEA2C2FF1_.wvu.PrintArea</vt:lpstr>
      <vt:lpstr>'Респ на 1.07.2025г '!Z_128925EF_7E42_46B7_84AF_C6DDEA2C2FF1_.wvu.PrintArea</vt:lpstr>
      <vt:lpstr>'Консолид на 1.07.2025г '!Z_128925EF_7E42_46B7_84AF_C6DDEA2C2FF1_.wvu.PrintTitles</vt:lpstr>
      <vt:lpstr>'Респ на 1.07.2025г '!Z_128925EF_7E42_46B7_84AF_C6DDEA2C2FF1_.wvu.PrintTitles</vt:lpstr>
      <vt:lpstr>'Консолид на 1.07.2025г '!Z_128925EF_7E42_46B7_84AF_C6DDEA2C2FF1_.wvu.Rows</vt:lpstr>
      <vt:lpstr>'Респ на 1.07.2025г '!Z_128925EF_7E42_46B7_84AF_C6DDEA2C2FF1_.wvu.Rows</vt:lpstr>
      <vt:lpstr>'Консолид на 1.07.2025г '!Z_13F4C31C_6147_44BF_9AB6_E90123A1AD35_.wvu.FilterData</vt:lpstr>
      <vt:lpstr>'Респ на 1.07.2025г '!Z_13F4C31C_6147_44BF_9AB6_E90123A1AD35_.wvu.FilterData</vt:lpstr>
      <vt:lpstr>'Консолид на 1.07.2025г '!Z_13F4C31C_6147_44BF_9AB6_E90123A1AD35_.wvu.PrintArea</vt:lpstr>
      <vt:lpstr>'Респ на 1.07.2025г '!Z_13F4C31C_6147_44BF_9AB6_E90123A1AD35_.wvu.PrintArea</vt:lpstr>
      <vt:lpstr>'Консолид на 1.07.2025г '!Z_13F4C31C_6147_44BF_9AB6_E90123A1AD35_.wvu.PrintTitles</vt:lpstr>
      <vt:lpstr>'Респ на 1.07.2025г '!Z_13F4C31C_6147_44BF_9AB6_E90123A1AD35_.wvu.PrintTitles</vt:lpstr>
      <vt:lpstr>'Консолид на 1.07.2025г '!Z_1774FF8F_89B7_4D9E_8C1A_FF94534CFBF6_.wvu.FilterData</vt:lpstr>
      <vt:lpstr>'Респ на 1.07.2025г '!Z_1774FF8F_89B7_4D9E_8C1A_FF94534CFBF6_.wvu.FilterData</vt:lpstr>
      <vt:lpstr>'Консолид на 1.07.2025г '!Z_1EB6CEB4_7407_4E16_9088_6AFB888EB47F_.wvu.FilterData</vt:lpstr>
      <vt:lpstr>'Респ на 1.07.2025г '!Z_1EB6CEB4_7407_4E16_9088_6AFB888EB47F_.wvu.FilterData</vt:lpstr>
      <vt:lpstr>'Консолид на 1.07.2025г '!Z_203BD1FF_13E9_455B_93E6_01DEB43F90E8_.wvu.FilterData</vt:lpstr>
      <vt:lpstr>'Респ на 1.07.2025г '!Z_203BD1FF_13E9_455B_93E6_01DEB43F90E8_.wvu.FilterData</vt:lpstr>
      <vt:lpstr>'Консолид на 1.07.2025г '!Z_203BD1FF_13E9_455B_93E6_01DEB43F90E8_.wvu.PrintArea</vt:lpstr>
      <vt:lpstr>'Респ на 1.07.2025г '!Z_203BD1FF_13E9_455B_93E6_01DEB43F90E8_.wvu.PrintArea</vt:lpstr>
      <vt:lpstr>'Консолид на 1.07.2025г '!Z_203BD1FF_13E9_455B_93E6_01DEB43F90E8_.wvu.PrintTitles</vt:lpstr>
      <vt:lpstr>'Респ на 1.07.2025г '!Z_203BD1FF_13E9_455B_93E6_01DEB43F90E8_.wvu.PrintTitles</vt:lpstr>
      <vt:lpstr>'Консолид на 1.07.2025г '!Z_203BD1FF_13E9_455B_93E6_01DEB43F90E8_.wvu.Rows</vt:lpstr>
      <vt:lpstr>'Респ на 1.07.2025г '!Z_203BD1FF_13E9_455B_93E6_01DEB43F90E8_.wvu.Rows</vt:lpstr>
      <vt:lpstr>'Консолид на 1.07.2025г '!Z_2B6407F0_CE08_4D2E_9CDF_B0A8F7137C5A_.wvu.FilterData</vt:lpstr>
      <vt:lpstr>'Респ на 1.07.2025г '!Z_2B6407F0_CE08_4D2E_9CDF_B0A8F7137C5A_.wvu.FilterData</vt:lpstr>
      <vt:lpstr>'Консолид на 1.07.2025г '!Z_2B6407F0_CE08_4D2E_9CDF_B0A8F7137C5A_.wvu.PrintArea</vt:lpstr>
      <vt:lpstr>'Респ на 1.07.2025г '!Z_2B6407F0_CE08_4D2E_9CDF_B0A8F7137C5A_.wvu.PrintArea</vt:lpstr>
      <vt:lpstr>'Консолид на 1.07.2025г '!Z_2B6407F0_CE08_4D2E_9CDF_B0A8F7137C5A_.wvu.PrintTitles</vt:lpstr>
      <vt:lpstr>'Респ на 1.07.2025г '!Z_2B6407F0_CE08_4D2E_9CDF_B0A8F7137C5A_.wvu.PrintTitles</vt:lpstr>
      <vt:lpstr>'Консолид на 1.07.2025г '!Z_2F198003_EDB5_4171_B4E3_AFA58AEB7D90_.wvu.FilterData</vt:lpstr>
      <vt:lpstr>'Респ на 1.07.2025г '!Z_2F198003_EDB5_4171_B4E3_AFA58AEB7D90_.wvu.FilterData</vt:lpstr>
      <vt:lpstr>'Консолид на 1.07.2025г '!Z_2F198003_EDB5_4171_B4E3_AFA58AEB7D90_.wvu.PrintArea</vt:lpstr>
      <vt:lpstr>'Респ на 1.07.2025г '!Z_2F198003_EDB5_4171_B4E3_AFA58AEB7D90_.wvu.PrintArea</vt:lpstr>
      <vt:lpstr>'Консолид на 1.07.2025г '!Z_2F198003_EDB5_4171_B4E3_AFA58AEB7D90_.wvu.PrintTitles</vt:lpstr>
      <vt:lpstr>'Респ на 1.07.2025г '!Z_2F198003_EDB5_4171_B4E3_AFA58AEB7D90_.wvu.PrintTitles</vt:lpstr>
      <vt:lpstr>'Консолид на 1.07.2025г '!Z_3133B292_4084_4BF9_B971_C93776A9AE6C_.wvu.FilterData</vt:lpstr>
      <vt:lpstr>'Респ на 1.07.2025г '!Z_3133B292_4084_4BF9_B971_C93776A9AE6C_.wvu.FilterData</vt:lpstr>
      <vt:lpstr>'Консолид на 1.07.2025г '!Z_3133B292_4084_4BF9_B971_C93776A9AE6C_.wvu.PrintArea</vt:lpstr>
      <vt:lpstr>'Респ на 1.07.2025г '!Z_3133B292_4084_4BF9_B971_C93776A9AE6C_.wvu.PrintArea</vt:lpstr>
      <vt:lpstr>'Консолид на 1.07.2025г '!Z_3133B292_4084_4BF9_B971_C93776A9AE6C_.wvu.PrintTitles</vt:lpstr>
      <vt:lpstr>'Респ на 1.07.2025г '!Z_3133B292_4084_4BF9_B971_C93776A9AE6C_.wvu.PrintTitles</vt:lpstr>
      <vt:lpstr>'Консолид на 1.07.2025г '!Z_32E443E8_FF4A_4C2D_AE04_0EFACEC3C29A_.wvu.PrintTitles</vt:lpstr>
      <vt:lpstr>'Респ на 1.07.2025г '!Z_32E443E8_FF4A_4C2D_AE04_0EFACEC3C29A_.wvu.PrintTitles</vt:lpstr>
      <vt:lpstr>'Консолид на 1.07.2025г '!Z_33D1F4D9_CE88_454F_8AB8_DE37CC0ECE34_.wvu.FilterData</vt:lpstr>
      <vt:lpstr>'Респ на 1.07.2025г '!Z_33D1F4D9_CE88_454F_8AB8_DE37CC0ECE34_.wvu.FilterData</vt:lpstr>
      <vt:lpstr>'Консолид на 1.07.2025г '!Z_35EFEA8A_C9C1_44BC_B3C2_BD58BE5080D5_.wvu.FilterData</vt:lpstr>
      <vt:lpstr>'Респ на 1.07.2025г '!Z_35EFEA8A_C9C1_44BC_B3C2_BD58BE5080D5_.wvu.FilterData</vt:lpstr>
      <vt:lpstr>'Консолид на 1.07.2025г '!Z_3A8BAC1B_997D_456C_ABAA_8DA705B5BCA9_.wvu.FilterData</vt:lpstr>
      <vt:lpstr>'Респ на 1.07.2025г '!Z_3A8BAC1B_997D_456C_ABAA_8DA705B5BCA9_.wvu.FilterData</vt:lpstr>
      <vt:lpstr>'Консолид на 1.07.2025г '!Z_3A8BAC1B_997D_456C_ABAA_8DA705B5BCA9_.wvu.PrintArea</vt:lpstr>
      <vt:lpstr>'Респ на 1.07.2025г '!Z_3A8BAC1B_997D_456C_ABAA_8DA705B5BCA9_.wvu.PrintArea</vt:lpstr>
      <vt:lpstr>'Консолид на 1.07.2025г '!Z_3A8BAC1B_997D_456C_ABAA_8DA705B5BCA9_.wvu.PrintTitles</vt:lpstr>
      <vt:lpstr>'Респ на 1.07.2025г '!Z_3A8BAC1B_997D_456C_ABAA_8DA705B5BCA9_.wvu.PrintTitles</vt:lpstr>
      <vt:lpstr>'Консолид на 1.07.2025г '!Z_3A8BAC1B_997D_456C_ABAA_8DA705B5BCA9_.wvu.Rows</vt:lpstr>
      <vt:lpstr>'Респ на 1.07.2025г '!Z_3A8BAC1B_997D_456C_ABAA_8DA705B5BCA9_.wvu.Rows</vt:lpstr>
      <vt:lpstr>'Консолид на 1.07.2025г '!Z_3C58E1C6_1079_4128_A0D9_B3AAD9DF78DE_.wvu.FilterData</vt:lpstr>
      <vt:lpstr>'Респ на 1.07.2025г '!Z_3C58E1C6_1079_4128_A0D9_B3AAD9DF78DE_.wvu.FilterData</vt:lpstr>
      <vt:lpstr>'Консолид на 1.07.2025г '!Z_3C58E1C6_1079_4128_A0D9_B3AAD9DF78DE_.wvu.PrintArea</vt:lpstr>
      <vt:lpstr>'Респ на 1.07.2025г '!Z_3C58E1C6_1079_4128_A0D9_B3AAD9DF78DE_.wvu.PrintArea</vt:lpstr>
      <vt:lpstr>'Консолид на 1.07.2025г '!Z_3C58E1C6_1079_4128_A0D9_B3AAD9DF78DE_.wvu.PrintTitles</vt:lpstr>
      <vt:lpstr>'Респ на 1.07.2025г '!Z_3C58E1C6_1079_4128_A0D9_B3AAD9DF78DE_.wvu.PrintTitles</vt:lpstr>
      <vt:lpstr>'Консолид на 1.07.2025г '!Z_3D689EE9_18CA_4298_A1C2_D9AA17355442_.wvu.FilterData</vt:lpstr>
      <vt:lpstr>'Респ на 1.07.2025г '!Z_3D689EE9_18CA_4298_A1C2_D9AA17355442_.wvu.FilterData</vt:lpstr>
      <vt:lpstr>'Консолид на 1.07.2025г '!Z_40215E52_3EC3_4BE4_8111_3ADF4444700F_.wvu.FilterData</vt:lpstr>
      <vt:lpstr>'Респ на 1.07.2025г '!Z_40215E52_3EC3_4BE4_8111_3ADF4444700F_.wvu.FilterData</vt:lpstr>
      <vt:lpstr>'Консолид на 1.07.2025г '!Z_4B87C5C0_3227_4BD6_9D73_275847E73B71_.wvu.FilterData</vt:lpstr>
      <vt:lpstr>'Респ на 1.07.2025г '!Z_4B87C5C0_3227_4BD6_9D73_275847E73B71_.wvu.FilterData</vt:lpstr>
      <vt:lpstr>'Консолид на 1.07.2025г '!Z_4DD19C75_6D2F_45B8_BEAF_8FAF1123D5B6_.wvu.FilterData</vt:lpstr>
      <vt:lpstr>'Респ на 1.07.2025г '!Z_4DD19C75_6D2F_45B8_BEAF_8FAF1123D5B6_.wvu.FilterData</vt:lpstr>
      <vt:lpstr>'Консолид на 1.07.2025г '!Z_5109F83B_01B3_47C2_943B_078E4E3E8C17_.wvu.FilterData</vt:lpstr>
      <vt:lpstr>'Респ на 1.07.2025г '!Z_5109F83B_01B3_47C2_943B_078E4E3E8C17_.wvu.FilterData</vt:lpstr>
      <vt:lpstr>'Консолид на 1.07.2025г '!Z_5C18CE11_A5A2_45E8_819B_4EEAC55DF6C3_.wvu.FilterData</vt:lpstr>
      <vt:lpstr>'Респ на 1.07.2025г '!Z_5C18CE11_A5A2_45E8_819B_4EEAC55DF6C3_.wvu.FilterData</vt:lpstr>
      <vt:lpstr>'Консолид на 1.07.2025г '!Z_5D2BA769_2C37_477C_9DDC_B352F63D2646_.wvu.FilterData</vt:lpstr>
      <vt:lpstr>'Респ на 1.07.2025г '!Z_5D2BA769_2C37_477C_9DDC_B352F63D2646_.wvu.FilterData</vt:lpstr>
      <vt:lpstr>'Консолид на 1.07.2025г '!Z_62420454_3C9B_4E05_92F1_D4943B5A729E_.wvu.FilterData</vt:lpstr>
      <vt:lpstr>'Респ на 1.07.2025г '!Z_62420454_3C9B_4E05_92F1_D4943B5A729E_.wvu.FilterData</vt:lpstr>
      <vt:lpstr>'Консолид на 1.07.2025г '!Z_652D049C_6628_4493_BDE8_4FFB3BE0946D_.wvu.FilterData</vt:lpstr>
      <vt:lpstr>'Респ на 1.07.2025г '!Z_652D049C_6628_4493_BDE8_4FFB3BE0946D_.wvu.FilterData</vt:lpstr>
      <vt:lpstr>'Консолид на 1.07.2025г '!Z_6ED8475D_9CE9_465E_A74D_6A84F49C7DB4_.wvu.FilterData</vt:lpstr>
      <vt:lpstr>'Респ на 1.07.2025г '!Z_6ED8475D_9CE9_465E_A74D_6A84F49C7DB4_.wvu.FilterData</vt:lpstr>
      <vt:lpstr>'Консолид на 1.07.2025г '!Z_6ED8475D_9CE9_465E_A74D_6A84F49C7DB4_.wvu.PrintArea</vt:lpstr>
      <vt:lpstr>'Респ на 1.07.2025г '!Z_6ED8475D_9CE9_465E_A74D_6A84F49C7DB4_.wvu.PrintArea</vt:lpstr>
      <vt:lpstr>'Консолид на 1.07.2025г '!Z_6ED8475D_9CE9_465E_A74D_6A84F49C7DB4_.wvu.PrintTitles</vt:lpstr>
      <vt:lpstr>'Респ на 1.07.2025г '!Z_6ED8475D_9CE9_465E_A74D_6A84F49C7DB4_.wvu.PrintTitles</vt:lpstr>
      <vt:lpstr>'Консолид на 1.07.2025г '!Z_715EEB6C_7499_494B_9503_96D6381021C9_.wvu.FilterData</vt:lpstr>
      <vt:lpstr>'Респ на 1.07.2025г '!Z_715EEB6C_7499_494B_9503_96D6381021C9_.wvu.FilterData</vt:lpstr>
      <vt:lpstr>'Консолид на 1.07.2025г '!Z_72A86455_C603_4BB6_A37F_EAEE558021B2_.wvu.FilterData</vt:lpstr>
      <vt:lpstr>'Респ на 1.07.2025г '!Z_72A86455_C603_4BB6_A37F_EAEE558021B2_.wvu.FilterData</vt:lpstr>
      <vt:lpstr>'Консолид на 1.07.2025г '!Z_72A86455_C603_4BB6_A37F_EAEE558021B2_.wvu.PrintArea</vt:lpstr>
      <vt:lpstr>'Респ на 1.07.2025г '!Z_72A86455_C603_4BB6_A37F_EAEE558021B2_.wvu.PrintArea</vt:lpstr>
      <vt:lpstr>'Консолид на 1.07.2025г '!Z_72A86455_C603_4BB6_A37F_EAEE558021B2_.wvu.PrintTitles</vt:lpstr>
      <vt:lpstr>'Респ на 1.07.2025г '!Z_72A86455_C603_4BB6_A37F_EAEE558021B2_.wvu.PrintTitles</vt:lpstr>
      <vt:lpstr>'Консолид на 1.07.2025г '!Z_798591E0_E356_4BC6_9ECC_FD8AE4D529FA_.wvu.FilterData</vt:lpstr>
      <vt:lpstr>'Респ на 1.07.2025г '!Z_798591E0_E356_4BC6_9ECC_FD8AE4D529FA_.wvu.FilterData</vt:lpstr>
      <vt:lpstr>'Консолид на 1.07.2025г '!Z_79E796AA_13FC_4E13_B381_2F6143ED4EC7_.wvu.FilterData</vt:lpstr>
      <vt:lpstr>'Респ на 1.07.2025г '!Z_79E796AA_13FC_4E13_B381_2F6143ED4EC7_.wvu.FilterData</vt:lpstr>
      <vt:lpstr>'Консолид на 1.07.2025г '!Z_834BE3F9_CE5F_4DFB_BC10_1E2626865DB8_.wvu.FilterData</vt:lpstr>
      <vt:lpstr>'Респ на 1.07.2025г '!Z_834BE3F9_CE5F_4DFB_BC10_1E2626865DB8_.wvu.FilterData</vt:lpstr>
      <vt:lpstr>'Консолид на 1.07.2025г '!Z_848CA9D8_BBC4_4E9E_967D_BAE4B1D21BC1_.wvu.FilterData</vt:lpstr>
      <vt:lpstr>'Респ на 1.07.2025г '!Z_848CA9D8_BBC4_4E9E_967D_BAE4B1D21BC1_.wvu.FilterData</vt:lpstr>
      <vt:lpstr>'Консолид на 1.07.2025г '!Z_91A61A06_48B7_4C73_B7BE_40AA8E27B91B_.wvu.FilterData</vt:lpstr>
      <vt:lpstr>'Респ на 1.07.2025г '!Z_91A61A06_48B7_4C73_B7BE_40AA8E27B91B_.wvu.FilterData</vt:lpstr>
      <vt:lpstr>'Консолид на 1.07.2025г '!Z_92A58397_6FD1_417E_8F7E_75020C95E0AA_.wvu.FilterData</vt:lpstr>
      <vt:lpstr>'Респ на 1.07.2025г '!Z_92A58397_6FD1_417E_8F7E_75020C95E0AA_.wvu.FilterData</vt:lpstr>
      <vt:lpstr>'Консолид на 1.07.2025г '!Z_92A58397_6FD1_417E_8F7E_75020C95E0AA_.wvu.PrintArea</vt:lpstr>
      <vt:lpstr>'Респ на 1.07.2025г '!Z_92A58397_6FD1_417E_8F7E_75020C95E0AA_.wvu.PrintArea</vt:lpstr>
      <vt:lpstr>'Консолид на 1.07.2025г '!Z_92A58397_6FD1_417E_8F7E_75020C95E0AA_.wvu.PrintTitles</vt:lpstr>
      <vt:lpstr>'Респ на 1.07.2025г '!Z_92A58397_6FD1_417E_8F7E_75020C95E0AA_.wvu.PrintTitles</vt:lpstr>
      <vt:lpstr>'Консолид на 1.07.2025г '!Z_92A58397_6FD1_417E_8F7E_75020C95E0AA_.wvu.Rows</vt:lpstr>
      <vt:lpstr>'Респ на 1.07.2025г '!Z_92A58397_6FD1_417E_8F7E_75020C95E0AA_.wvu.Rows</vt:lpstr>
      <vt:lpstr>'Консолид на 1.07.2025г '!Z_955C3BA5_82A4_461A_A5F5_7A2871154146_.wvu.FilterData</vt:lpstr>
      <vt:lpstr>'Респ на 1.07.2025г '!Z_955C3BA5_82A4_461A_A5F5_7A2871154146_.wvu.FilterData</vt:lpstr>
      <vt:lpstr>'Консолид на 1.07.2025г '!Z_9B19ABD6_51DB_4CD7_9133_96D4EB6E8FB9_.wvu.FilterData</vt:lpstr>
      <vt:lpstr>'Респ на 1.07.2025г '!Z_9B19ABD6_51DB_4CD7_9133_96D4EB6E8FB9_.wvu.FilterData</vt:lpstr>
      <vt:lpstr>'Консолид на 1.07.2025г '!Z_A175E992_E9C4_4623_91B1_718B98B82F71_.wvu.FilterData</vt:lpstr>
      <vt:lpstr>'Респ на 1.07.2025г '!Z_A175E992_E9C4_4623_91B1_718B98B82F71_.wvu.FilterData</vt:lpstr>
      <vt:lpstr>'Консолид на 1.07.2025г '!Z_A42CAFDA_DFA1_4648_B334_C54E00946831_.wvu.FilterData</vt:lpstr>
      <vt:lpstr>'Респ на 1.07.2025г '!Z_A42CAFDA_DFA1_4648_B334_C54E00946831_.wvu.FilterData</vt:lpstr>
      <vt:lpstr>'Консолид на 1.07.2025г '!Z_A8AE0651_2F02_47F4_976B_99F5DC1DD7F3_.wvu.FilterData</vt:lpstr>
      <vt:lpstr>'Респ на 1.07.2025г '!Z_A8AE0651_2F02_47F4_976B_99F5DC1DD7F3_.wvu.FilterData</vt:lpstr>
      <vt:lpstr>'Консолид на 1.07.2025г '!Z_AA9D2B32_4CDD_41AA_8280_2732693809D4_.wvu.FilterData</vt:lpstr>
      <vt:lpstr>'Респ на 1.07.2025г '!Z_AA9D2B32_4CDD_41AA_8280_2732693809D4_.wvu.FilterData</vt:lpstr>
      <vt:lpstr>'Консолид на 1.07.2025г '!Z_B02DB189_85C7_4536_B6CE_0EA13845FA16_.wvu.FilterData</vt:lpstr>
      <vt:lpstr>'Респ на 1.07.2025г '!Z_B02DB189_85C7_4536_B6CE_0EA13845FA16_.wvu.FilterData</vt:lpstr>
      <vt:lpstr>'Консолид на 1.07.2025г '!Z_B15138F7_0BD0_4E71_8F46_DA1D9670DFB5_.wvu.FilterData</vt:lpstr>
      <vt:lpstr>'Респ на 1.07.2025г '!Z_B15138F7_0BD0_4E71_8F46_DA1D9670DFB5_.wvu.FilterData</vt:lpstr>
      <vt:lpstr>'Консолид на 1.07.2025г '!Z_B15138F7_0BD0_4E71_8F46_DA1D9670DFB5_.wvu.PrintArea</vt:lpstr>
      <vt:lpstr>'Респ на 1.07.2025г '!Z_B15138F7_0BD0_4E71_8F46_DA1D9670DFB5_.wvu.PrintArea</vt:lpstr>
      <vt:lpstr>'Консолид на 1.07.2025г '!Z_B15138F7_0BD0_4E71_8F46_DA1D9670DFB5_.wvu.PrintTitles</vt:lpstr>
      <vt:lpstr>'Респ на 1.07.2025г '!Z_B15138F7_0BD0_4E71_8F46_DA1D9670DFB5_.wvu.PrintTitles</vt:lpstr>
      <vt:lpstr>'Консолид на 1.07.2025г '!Z_B15138F7_0BD0_4E71_8F46_DA1D9670DFB5_.wvu.Rows</vt:lpstr>
      <vt:lpstr>'Респ на 1.07.2025г '!Z_B15138F7_0BD0_4E71_8F46_DA1D9670DFB5_.wvu.Rows</vt:lpstr>
      <vt:lpstr>'Консолид на 1.07.2025г '!Z_B15946DE_A4D2_4638_869A_B6F2641E0B96_.wvu.FilterData</vt:lpstr>
      <vt:lpstr>'Респ на 1.07.2025г '!Z_B15946DE_A4D2_4638_869A_B6F2641E0B96_.wvu.FilterData</vt:lpstr>
      <vt:lpstr>'Консолид на 1.07.2025г '!Z_B2435D3C_EBA5_415D_A24A_390495D3126A_.wvu.FilterData</vt:lpstr>
      <vt:lpstr>'Респ на 1.07.2025г '!Z_B2435D3C_EBA5_415D_A24A_390495D3126A_.wvu.FilterData</vt:lpstr>
      <vt:lpstr>'Консолид на 1.07.2025г '!Z_B5094D31_E174_4175_926F_6EF3D25A3E98_.wvu.FilterData</vt:lpstr>
      <vt:lpstr>'Респ на 1.07.2025г '!Z_B5094D31_E174_4175_926F_6EF3D25A3E98_.wvu.FilterData</vt:lpstr>
      <vt:lpstr>'Консолид на 1.07.2025г '!Z_B5094D31_E174_4175_926F_6EF3D25A3E98_.wvu.PrintArea</vt:lpstr>
      <vt:lpstr>'Респ на 1.07.2025г '!Z_B5094D31_E174_4175_926F_6EF3D25A3E98_.wvu.PrintArea</vt:lpstr>
      <vt:lpstr>'Консолид на 1.07.2025г '!Z_B5094D31_E174_4175_926F_6EF3D25A3E98_.wvu.PrintTitles</vt:lpstr>
      <vt:lpstr>'Респ на 1.07.2025г '!Z_B5094D31_E174_4175_926F_6EF3D25A3E98_.wvu.PrintTitles</vt:lpstr>
      <vt:lpstr>'Консолид на 1.07.2025г '!Z_B67A5796_E4D6_410C_BEA4_609F53925956_.wvu.FilterData</vt:lpstr>
      <vt:lpstr>'Респ на 1.07.2025г '!Z_B67A5796_E4D6_410C_BEA4_609F53925956_.wvu.FilterData</vt:lpstr>
      <vt:lpstr>'Консолид на 1.07.2025г '!Z_B81F8C3A_6284_44E9_BAFE_86AA1FCBEB9A_.wvu.FilterData</vt:lpstr>
      <vt:lpstr>'Респ на 1.07.2025г '!Z_B81F8C3A_6284_44E9_BAFE_86AA1FCBEB9A_.wvu.FilterData</vt:lpstr>
      <vt:lpstr>'Консолид на 1.07.2025г '!Z_BD408BE5_D5FD_4046_9572_7FE88B6268E7_.wvu.FilterData</vt:lpstr>
      <vt:lpstr>'Респ на 1.07.2025г '!Z_BD408BE5_D5FD_4046_9572_7FE88B6268E7_.wvu.FilterData</vt:lpstr>
      <vt:lpstr>'Консолид на 1.07.2025г '!Z_BD674180_2FB5_4EF6_995F_7267EA6F1AD4_.wvu.FilterData</vt:lpstr>
      <vt:lpstr>'Респ на 1.07.2025г '!Z_BD674180_2FB5_4EF6_995F_7267EA6F1AD4_.wvu.FilterData</vt:lpstr>
      <vt:lpstr>'Консолид на 1.07.2025г '!Z_BD674180_2FB5_4EF6_995F_7267EA6F1AD4_.wvu.PrintArea</vt:lpstr>
      <vt:lpstr>'Респ на 1.07.2025г '!Z_BD674180_2FB5_4EF6_995F_7267EA6F1AD4_.wvu.PrintArea</vt:lpstr>
      <vt:lpstr>'Консолид на 1.07.2025г '!Z_BD674180_2FB5_4EF6_995F_7267EA6F1AD4_.wvu.PrintTitles</vt:lpstr>
      <vt:lpstr>'Респ на 1.07.2025г '!Z_BD674180_2FB5_4EF6_995F_7267EA6F1AD4_.wvu.PrintTitles</vt:lpstr>
      <vt:lpstr>'Консолид на 1.07.2025г '!Z_BDD02BCC_C7D0_4BD2_9675_1A1CA6EFD1EC_.wvu.FilterData</vt:lpstr>
      <vt:lpstr>'Респ на 1.07.2025г '!Z_BDD02BCC_C7D0_4BD2_9675_1A1CA6EFD1EC_.wvu.FilterData</vt:lpstr>
      <vt:lpstr>'Консолид на 1.07.2025г '!Z_BF672DD3_C29D_4619_A85C_7E7EDFC3AFC4_.wvu.FilterData</vt:lpstr>
      <vt:lpstr>'Респ на 1.07.2025г '!Z_BF672DD3_C29D_4619_A85C_7E7EDFC3AFC4_.wvu.FilterData</vt:lpstr>
      <vt:lpstr>'Консолид на 1.07.2025г '!Z_C138B026_10AE_4DB4_8A1F_1BEF6003491D_.wvu.FilterData</vt:lpstr>
      <vt:lpstr>'Респ на 1.07.2025г '!Z_C138B026_10AE_4DB4_8A1F_1BEF6003491D_.wvu.FilterData</vt:lpstr>
      <vt:lpstr>'Консолид на 1.07.2025г '!Z_C1B072F5_8858_45BA_928B_5333BA0F4155_.wvu.FilterData</vt:lpstr>
      <vt:lpstr>'Респ на 1.07.2025г '!Z_C1B072F5_8858_45BA_928B_5333BA0F4155_.wvu.FilterData</vt:lpstr>
      <vt:lpstr>'Консолид на 1.07.2025г '!Z_C2EC8F8D_A734_4B5B_ADB6_829D6955F436_.wvu.FilterData</vt:lpstr>
      <vt:lpstr>'Респ на 1.07.2025г '!Z_C2EC8F8D_A734_4B5B_ADB6_829D6955F436_.wvu.FilterData</vt:lpstr>
      <vt:lpstr>'Консолид на 1.07.2025г '!Z_C628D739_F5F6_4751_B4E4_7BA758744C7E_.wvu.Cols</vt:lpstr>
      <vt:lpstr>'Респ на 1.07.2025г '!Z_C628D739_F5F6_4751_B4E4_7BA758744C7E_.wvu.Cols</vt:lpstr>
      <vt:lpstr>'Консолид на 1.07.2025г '!Z_C628D739_F5F6_4751_B4E4_7BA758744C7E_.wvu.FilterData</vt:lpstr>
      <vt:lpstr>'Респ на 1.07.2025г '!Z_C628D739_F5F6_4751_B4E4_7BA758744C7E_.wvu.FilterData</vt:lpstr>
      <vt:lpstr>'Консолид на 1.07.2025г '!Z_C628D739_F5F6_4751_B4E4_7BA758744C7E_.wvu.PrintArea</vt:lpstr>
      <vt:lpstr>'Респ на 1.07.2025г '!Z_C628D739_F5F6_4751_B4E4_7BA758744C7E_.wvu.PrintArea</vt:lpstr>
      <vt:lpstr>'Консолид на 1.07.2025г '!Z_C628D739_F5F6_4751_B4E4_7BA758744C7E_.wvu.PrintTitles</vt:lpstr>
      <vt:lpstr>'Респ на 1.07.2025г '!Z_C628D739_F5F6_4751_B4E4_7BA758744C7E_.wvu.PrintTitles</vt:lpstr>
      <vt:lpstr>'Консолид на 1.07.2025г '!Z_C628D739_F5F6_4751_B4E4_7BA758744C7E_.wvu.Rows</vt:lpstr>
      <vt:lpstr>'Респ на 1.07.2025г '!Z_C628D739_F5F6_4751_B4E4_7BA758744C7E_.wvu.Rows</vt:lpstr>
      <vt:lpstr>'Консолид на 1.07.2025г '!Z_CCC548FE_4360_46A7_82FB_AF94A8A45431_.wvu.FilterData</vt:lpstr>
      <vt:lpstr>'Респ на 1.07.2025г '!Z_CCC548FE_4360_46A7_82FB_AF94A8A45431_.wvu.FilterData</vt:lpstr>
      <vt:lpstr>'Консолид на 1.07.2025г '!Z_D428B5A2_EAC0_48D0_9629_44ED9B4656D3_.wvu.FilterData</vt:lpstr>
      <vt:lpstr>'Респ на 1.07.2025г '!Z_D428B5A2_EAC0_48D0_9629_44ED9B4656D3_.wvu.FilterData</vt:lpstr>
      <vt:lpstr>'Консолид на 1.07.2025г '!Z_D7C2438E_5530_4D1E_8335_D882E7B28493_.wvu.FilterData</vt:lpstr>
      <vt:lpstr>'Респ на 1.07.2025г '!Z_D7C2438E_5530_4D1E_8335_D882E7B28493_.wvu.FilterData</vt:lpstr>
      <vt:lpstr>'Консолид на 1.07.2025г '!Z_DB7D7F04_D8D6_4E86_9967_53DEAC554610_.wvu.FilterData</vt:lpstr>
      <vt:lpstr>'Респ на 1.07.2025г '!Z_DB7D7F04_D8D6_4E86_9967_53DEAC554610_.wvu.FilterData</vt:lpstr>
      <vt:lpstr>'Консолид на 1.07.2025г '!Z_E3039D43_BDAB_4951_BFE5_C6DCEF15FE5B_.wvu.FilterData</vt:lpstr>
      <vt:lpstr>'Респ на 1.07.2025г '!Z_E3039D43_BDAB_4951_BFE5_C6DCEF15FE5B_.wvu.FilterData</vt:lpstr>
      <vt:lpstr>'Консолид на 1.07.2025г '!Z_E3039D43_BDAB_4951_BFE5_C6DCEF15FE5B_.wvu.PrintArea</vt:lpstr>
      <vt:lpstr>'Респ на 1.07.2025г '!Z_E3039D43_BDAB_4951_BFE5_C6DCEF15FE5B_.wvu.PrintArea</vt:lpstr>
      <vt:lpstr>'Консолид на 1.07.2025г '!Z_E3039D43_BDAB_4951_BFE5_C6DCEF15FE5B_.wvu.PrintTitles</vt:lpstr>
      <vt:lpstr>'Респ на 1.07.2025г '!Z_E3039D43_BDAB_4951_BFE5_C6DCEF15FE5B_.wvu.PrintTitles</vt:lpstr>
      <vt:lpstr>'Консолид на 1.07.2025г '!Z_EB729312_F72C_4969_A340_11B200BC223B_.wvu.FilterData</vt:lpstr>
      <vt:lpstr>'Респ на 1.07.2025г '!Z_EB729312_F72C_4969_A340_11B200BC223B_.wvu.FilterData</vt:lpstr>
      <vt:lpstr>'Консолид на 1.07.2025г '!Z_EB729312_F72C_4969_A340_11B200BC223B_.wvu.PrintArea</vt:lpstr>
      <vt:lpstr>'Респ на 1.07.2025г '!Z_EB729312_F72C_4969_A340_11B200BC223B_.wvu.PrintArea</vt:lpstr>
      <vt:lpstr>'Консолид на 1.07.2025г '!Z_EB729312_F72C_4969_A340_11B200BC223B_.wvu.PrintTitles</vt:lpstr>
      <vt:lpstr>'Респ на 1.07.2025г '!Z_EB729312_F72C_4969_A340_11B200BC223B_.wvu.PrintTitles</vt:lpstr>
      <vt:lpstr>'Консолид на 1.07.2025г '!Z_EC3FA91A_2598_45A1_A350_EE3EC22658E6_.wvu.FilterData</vt:lpstr>
      <vt:lpstr>'Респ на 1.07.2025г '!Z_EC3FA91A_2598_45A1_A350_EE3EC22658E6_.wvu.FilterData</vt:lpstr>
      <vt:lpstr>'Консолид на 1.07.2025г '!Z_ED1A8729_BE46_4D1A_B467_5B4C2E918BB7_.wvu.FilterData</vt:lpstr>
      <vt:lpstr>'Респ на 1.07.2025г '!Z_ED1A8729_BE46_4D1A_B467_5B4C2E918BB7_.wvu.FilterData</vt:lpstr>
      <vt:lpstr>'Консолид на 1.07.2025г '!Z_F6030651_4181_41D7_9BD7_C135FDF67C69_.wvu.FilterData</vt:lpstr>
      <vt:lpstr>'Респ на 1.07.2025г '!Z_F6030651_4181_41D7_9BD7_C135FDF67C69_.wvu.FilterData</vt:lpstr>
      <vt:lpstr>'Консолид на 1.07.2025г '!Z_FFDD6EB3_4CF8_4F83_9E82_47668264D6C5_.wvu.FilterData</vt:lpstr>
      <vt:lpstr>'Респ на 1.07.2025г '!Z_FFDD6EB3_4CF8_4F83_9E82_47668264D6C5_.wvu.FilterData</vt:lpstr>
      <vt:lpstr>'Консолид на 1.07.2025г '!Заголовки_для_печати</vt:lpstr>
      <vt:lpstr>'Консолид на 1.07.2025г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a.thabisim</dc:creator>
  <dc:description/>
  <cp:lastModifiedBy>МБУ Казакова Фатима 124</cp:lastModifiedBy>
  <cp:revision>9</cp:revision>
  <cp:lastPrinted>2019-01-23T11:18:45Z</cp:lastPrinted>
  <dcterms:created xsi:type="dcterms:W3CDTF">2016-06-02T06:35:45Z</dcterms:created>
  <dcterms:modified xsi:type="dcterms:W3CDTF">2025-07-23T11:08:21Z</dcterms:modified>
  <dc:language>ru-RU</dc:language>
</cp:coreProperties>
</file>