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"/>
    </mc:Choice>
  </mc:AlternateContent>
  <bookViews>
    <workbookView xWindow="0" yWindow="0" windowWidth="15015" windowHeight="11475" tabRatio="500"/>
  </bookViews>
  <sheets>
    <sheet name="Респ на 1.04.2025г " sheetId="1" r:id="rId1"/>
    <sheet name="Консолид на 1.04.2025г " sheetId="4" r:id="rId2"/>
  </sheets>
  <definedNames>
    <definedName name="_xlnm._FilterDatabase" localSheetId="1" hidden="1">'Консолид на 1.04.2025г '!$A$83:$D$163</definedName>
    <definedName name="_xlnm._FilterDatabase" localSheetId="0" hidden="1">'Респ на 1.04.2025г '!$A$83:$D$163</definedName>
    <definedName name="Z_0022B472_C235_4470_83D2_0ABE03A130BD_.wvu.FilterData" localSheetId="1">'Консолид на 1.04.2025г '!$A$83:$D$163</definedName>
    <definedName name="Z_0022B472_C235_4470_83D2_0ABE03A130BD_.wvu.FilterData" localSheetId="0">'Респ на 1.04.2025г '!$A$83:$D$163</definedName>
    <definedName name="Z_03D43F2C_D730_4D3C_A7D4_3026787D622A_.wvu.Cols" localSheetId="1">'Консолид на 1.04.2025г '!$D:$D</definedName>
    <definedName name="Z_03D43F2C_D730_4D3C_A7D4_3026787D622A_.wvu.Cols" localSheetId="0">'Респ на 1.04.2025г '!$D:$D</definedName>
    <definedName name="Z_03D43F2C_D730_4D3C_A7D4_3026787D622A_.wvu.FilterData" localSheetId="1">'Консолид на 1.04.2025г '!$A$83:$D$163</definedName>
    <definedName name="Z_03D43F2C_D730_4D3C_A7D4_3026787D622A_.wvu.FilterData" localSheetId="0">'Респ на 1.04.2025г '!$A$83:$D$163</definedName>
    <definedName name="Z_03D43F2C_D730_4D3C_A7D4_3026787D622A_.wvu.PrintArea" localSheetId="1">'Консолид на 1.04.2025г '!$A$2:$D$182</definedName>
    <definedName name="Z_03D43F2C_D730_4D3C_A7D4_3026787D622A_.wvu.PrintArea" localSheetId="0">'Респ на 1.04.2025г '!$A$2:$D$182</definedName>
    <definedName name="Z_03D43F2C_D730_4D3C_A7D4_3026787D622A_.wvu.PrintTitles" localSheetId="1">'Консолид на 1.04.2025г '!$81:$81</definedName>
    <definedName name="Z_03D43F2C_D730_4D3C_A7D4_3026787D622A_.wvu.PrintTitles" localSheetId="0">'Респ на 1.04.2025г '!$81:$81</definedName>
    <definedName name="Z_03D43F2C_D730_4D3C_A7D4_3026787D622A_.wvu.Rows" localSheetId="1">'Консолид на 1.04.2025г '!$69:$69</definedName>
    <definedName name="Z_03D43F2C_D730_4D3C_A7D4_3026787D622A_.wvu.Rows" localSheetId="0">'Респ на 1.04.2025г '!$69:$69</definedName>
    <definedName name="Z_0CF5A121_EB85_4A79_B8D8_D12CF88DF0C4_.wvu.FilterData" localSheetId="1">'Консолид на 1.04.2025г '!$A$83:$D$163</definedName>
    <definedName name="Z_0CF5A121_EB85_4A79_B8D8_D12CF88DF0C4_.wvu.FilterData" localSheetId="0">'Респ на 1.04.2025г '!$A$83:$D$163</definedName>
    <definedName name="Z_128925EF_7E42_46B7_84AF_C6DDEA2C2FF1_.wvu.FilterData" localSheetId="1">'Консолид на 1.04.2025г '!$A$81:$D$163</definedName>
    <definedName name="Z_128925EF_7E42_46B7_84AF_C6DDEA2C2FF1_.wvu.FilterData" localSheetId="0">'Респ на 1.04.2025г '!$A$81:$D$163</definedName>
    <definedName name="Z_128925EF_7E42_46B7_84AF_C6DDEA2C2FF1_.wvu.PrintArea" localSheetId="1">'Консолид на 1.04.2025г '!$A$2:$D$181</definedName>
    <definedName name="Z_128925EF_7E42_46B7_84AF_C6DDEA2C2FF1_.wvu.PrintArea" localSheetId="0">'Респ на 1.04.2025г '!$A$2:$D$181</definedName>
    <definedName name="Z_128925EF_7E42_46B7_84AF_C6DDEA2C2FF1_.wvu.PrintTitles" localSheetId="1">'Консолид на 1.04.2025г '!$81:$81</definedName>
    <definedName name="Z_128925EF_7E42_46B7_84AF_C6DDEA2C2FF1_.wvu.PrintTitles" localSheetId="0">'Респ на 1.04.2025г '!$81:$81</definedName>
    <definedName name="Z_128925EF_7E42_46B7_84AF_C6DDEA2C2FF1_.wvu.Rows" localSheetId="1">'Консолид на 1.04.2025г '!$160:$160</definedName>
    <definedName name="Z_128925EF_7E42_46B7_84AF_C6DDEA2C2FF1_.wvu.Rows" localSheetId="0">'Респ на 1.04.2025г '!$160:$160</definedName>
    <definedName name="Z_13F4C31C_6147_44BF_9AB6_E90123A1AD35_.wvu.FilterData" localSheetId="1">'Консолид на 1.04.2025г '!$A$83:$D$163</definedName>
    <definedName name="Z_13F4C31C_6147_44BF_9AB6_E90123A1AD35_.wvu.FilterData" localSheetId="0">'Респ на 1.04.2025г '!$A$83:$D$163</definedName>
    <definedName name="Z_13F4C31C_6147_44BF_9AB6_E90123A1AD35_.wvu.PrintArea" localSheetId="1">'Консолид на 1.04.2025г '!$A$2:$D$182</definedName>
    <definedName name="Z_13F4C31C_6147_44BF_9AB6_E90123A1AD35_.wvu.PrintArea" localSheetId="0">'Респ на 1.04.2025г '!$A$2:$D$182</definedName>
    <definedName name="Z_13F4C31C_6147_44BF_9AB6_E90123A1AD35_.wvu.PrintTitles" localSheetId="1">'Консолид на 1.04.2025г '!$81:$81</definedName>
    <definedName name="Z_13F4C31C_6147_44BF_9AB6_E90123A1AD35_.wvu.PrintTitles" localSheetId="0">'Респ на 1.04.2025г '!$81:$81</definedName>
    <definedName name="Z_1774FF8F_89B7_4D9E_8C1A_FF94534CFBF6_.wvu.FilterData" localSheetId="1">'Консолид на 1.04.2025г '!$A$83:$D$163</definedName>
    <definedName name="Z_1774FF8F_89B7_4D9E_8C1A_FF94534CFBF6_.wvu.FilterData" localSheetId="0">'Респ на 1.04.2025г '!$A$83:$D$163</definedName>
    <definedName name="Z_1EB6CEB4_7407_4E16_9088_6AFB888EB47F_.wvu.FilterData" localSheetId="1">'Консолид на 1.04.2025г '!$A$83:$D$163</definedName>
    <definedName name="Z_1EB6CEB4_7407_4E16_9088_6AFB888EB47F_.wvu.FilterData" localSheetId="0">'Респ на 1.04.2025г '!$A$83:$D$163</definedName>
    <definedName name="Z_203BD1FF_13E9_455B_93E6_01DEB43F90E8_.wvu.FilterData" localSheetId="1">'Консолид на 1.04.2025г '!$A$83:$D$163</definedName>
    <definedName name="Z_203BD1FF_13E9_455B_93E6_01DEB43F90E8_.wvu.FilterData" localSheetId="0">'Респ на 1.04.2025г '!$A$83:$D$163</definedName>
    <definedName name="Z_203BD1FF_13E9_455B_93E6_01DEB43F90E8_.wvu.PrintArea" localSheetId="1">'Консолид на 1.04.2025г '!$A$2:$D$182</definedName>
    <definedName name="Z_203BD1FF_13E9_455B_93E6_01DEB43F90E8_.wvu.PrintArea" localSheetId="0">'Респ на 1.04.2025г '!$A$2:$D$182</definedName>
    <definedName name="Z_203BD1FF_13E9_455B_93E6_01DEB43F90E8_.wvu.PrintTitles" localSheetId="1">'Консолид на 1.04.2025г '!$81:$81</definedName>
    <definedName name="Z_203BD1FF_13E9_455B_93E6_01DEB43F90E8_.wvu.PrintTitles" localSheetId="0">'Респ на 1.04.2025г '!$81:$81</definedName>
    <definedName name="Z_203BD1FF_13E9_455B_93E6_01DEB43F90E8_.wvu.Rows" localSheetId="1">'Консолид на 1.04.2025г '!$69:$69</definedName>
    <definedName name="Z_203BD1FF_13E9_455B_93E6_01DEB43F90E8_.wvu.Rows" localSheetId="0">'Респ на 1.04.2025г '!$69:$69</definedName>
    <definedName name="Z_2B6407F0_CE08_4D2E_9CDF_B0A8F7137C5A_.wvu.FilterData" localSheetId="1">'Консолид на 1.04.2025г '!$A$81:$D$163</definedName>
    <definedName name="Z_2B6407F0_CE08_4D2E_9CDF_B0A8F7137C5A_.wvu.FilterData" localSheetId="0">'Респ на 1.04.2025г '!$A$81:$D$163</definedName>
    <definedName name="Z_2B6407F0_CE08_4D2E_9CDF_B0A8F7137C5A_.wvu.PrintArea" localSheetId="1">'Консолид на 1.04.2025г '!$A$2:$D$181</definedName>
    <definedName name="Z_2B6407F0_CE08_4D2E_9CDF_B0A8F7137C5A_.wvu.PrintArea" localSheetId="0">'Респ на 1.04.2025г '!$A$2:$D$181</definedName>
    <definedName name="Z_2B6407F0_CE08_4D2E_9CDF_B0A8F7137C5A_.wvu.PrintTitles" localSheetId="1">'Консолид на 1.04.2025г '!$81:$81</definedName>
    <definedName name="Z_2B6407F0_CE08_4D2E_9CDF_B0A8F7137C5A_.wvu.PrintTitles" localSheetId="0">'Респ на 1.04.2025г '!$81:$81</definedName>
    <definedName name="Z_2F198003_EDB5_4171_B4E3_AFA58AEB7D90_.wvu.FilterData" localSheetId="1">'Консолид на 1.04.2025г '!$A$81:$D$163</definedName>
    <definedName name="Z_2F198003_EDB5_4171_B4E3_AFA58AEB7D90_.wvu.FilterData" localSheetId="0">'Респ на 1.04.2025г '!$A$81:$D$163</definedName>
    <definedName name="Z_2F198003_EDB5_4171_B4E3_AFA58AEB7D90_.wvu.PrintArea" localSheetId="1">'Консолид на 1.04.2025г '!$A$2:$D$181</definedName>
    <definedName name="Z_2F198003_EDB5_4171_B4E3_AFA58AEB7D90_.wvu.PrintArea" localSheetId="0">'Респ на 1.04.2025г '!$A$2:$D$181</definedName>
    <definedName name="Z_2F198003_EDB5_4171_B4E3_AFA58AEB7D90_.wvu.PrintTitles" localSheetId="1">'Консолид на 1.04.2025г '!$81:$81</definedName>
    <definedName name="Z_2F198003_EDB5_4171_B4E3_AFA58AEB7D90_.wvu.PrintTitles" localSheetId="0">'Респ на 1.04.2025г '!$81:$81</definedName>
    <definedName name="Z_3133B292_4084_4BF9_B971_C93776A9AE6C_.wvu.FilterData" localSheetId="1">'Консолид на 1.04.2025г '!$A$81:$D$163</definedName>
    <definedName name="Z_3133B292_4084_4BF9_B971_C93776A9AE6C_.wvu.FilterData" localSheetId="0">'Респ на 1.04.2025г '!$A$81:$D$163</definedName>
    <definedName name="Z_3133B292_4084_4BF9_B971_C93776A9AE6C_.wvu.PrintArea" localSheetId="1">'Консолид на 1.04.2025г '!$A$2:$D$181</definedName>
    <definedName name="Z_3133B292_4084_4BF9_B971_C93776A9AE6C_.wvu.PrintArea" localSheetId="0">'Респ на 1.04.2025г '!$A$2:$D$181</definedName>
    <definedName name="Z_3133B292_4084_4BF9_B971_C93776A9AE6C_.wvu.PrintTitles" localSheetId="1">'Консолид на 1.04.2025г '!$81:$81</definedName>
    <definedName name="Z_3133B292_4084_4BF9_B971_C93776A9AE6C_.wvu.PrintTitles" localSheetId="0">'Респ на 1.04.2025г '!$81:$81</definedName>
    <definedName name="Z_32E443E8_FF4A_4C2D_AE04_0EFACEC3C29A_.wvu.PrintTitles" localSheetId="1">'Консолид на 1.04.2025г '!$7:$7</definedName>
    <definedName name="Z_32E443E8_FF4A_4C2D_AE04_0EFACEC3C29A_.wvu.PrintTitles" localSheetId="0">'Респ на 1.04.2025г '!$7:$7</definedName>
    <definedName name="Z_33D1F4D9_CE88_454F_8AB8_DE37CC0ECE34_.wvu.FilterData" localSheetId="1">'Консолид на 1.04.2025г '!$A$79:$D$79</definedName>
    <definedName name="Z_33D1F4D9_CE88_454F_8AB8_DE37CC0ECE34_.wvu.FilterData" localSheetId="0">'Респ на 1.04.2025г '!$A$79:$D$79</definedName>
    <definedName name="Z_35EFEA8A_C9C1_44BC_B3C2_BD58BE5080D5_.wvu.FilterData" localSheetId="1">'Консолид на 1.04.2025г '!$A$83:$D$163</definedName>
    <definedName name="Z_35EFEA8A_C9C1_44BC_B3C2_BD58BE5080D5_.wvu.FilterData" localSheetId="0">'Респ на 1.04.2025г '!$A$83:$D$163</definedName>
    <definedName name="Z_3A8BAC1B_997D_456C_ABAA_8DA705B5BCA9_.wvu.Cols" localSheetId="1">'Консолид на 1.04.2025г '!$C:$D,#REF!</definedName>
    <definedName name="Z_3A8BAC1B_997D_456C_ABAA_8DA705B5BCA9_.wvu.Cols" localSheetId="0">'Респ на 1.04.2025г '!$C:$D,#REF!</definedName>
    <definedName name="Z_3A8BAC1B_997D_456C_ABAA_8DA705B5BCA9_.wvu.FilterData" localSheetId="1">'Консолид на 1.04.2025г '!$A$83:$D$163</definedName>
    <definedName name="Z_3A8BAC1B_997D_456C_ABAA_8DA705B5BCA9_.wvu.FilterData" localSheetId="0">'Респ на 1.04.2025г '!$A$83:$D$163</definedName>
    <definedName name="Z_3A8BAC1B_997D_456C_ABAA_8DA705B5BCA9_.wvu.PrintArea" localSheetId="1">'Консолид на 1.04.2025г '!$A$2:$O$182</definedName>
    <definedName name="Z_3A8BAC1B_997D_456C_ABAA_8DA705B5BCA9_.wvu.PrintArea" localSheetId="0">'Респ на 1.04.2025г '!$A$2:$O$182</definedName>
    <definedName name="Z_3A8BAC1B_997D_456C_ABAA_8DA705B5BCA9_.wvu.PrintTitles" localSheetId="1">'Консолид на 1.04.2025г '!$81:$81</definedName>
    <definedName name="Z_3A8BAC1B_997D_456C_ABAA_8DA705B5BCA9_.wvu.PrintTitles" localSheetId="0">'Респ на 1.04.2025г '!$81:$81</definedName>
    <definedName name="Z_3A8BAC1B_997D_456C_ABAA_8DA705B5BCA9_.wvu.Rows" localSheetId="1">'Консолид на 1.04.2025г '!$69:$69</definedName>
    <definedName name="Z_3A8BAC1B_997D_456C_ABAA_8DA705B5BCA9_.wvu.Rows" localSheetId="0">'Респ на 1.04.2025г '!$69:$69</definedName>
    <definedName name="Z_3C58E1C6_1079_4128_A0D9_B3AAD9DF78DE_.wvu.FilterData" localSheetId="1">'Консолид на 1.04.2025г '!$A$79:$D$79</definedName>
    <definedName name="Z_3C58E1C6_1079_4128_A0D9_B3AAD9DF78DE_.wvu.FilterData" localSheetId="0">'Респ на 1.04.2025г '!$A$79:$D$79</definedName>
    <definedName name="Z_3C58E1C6_1079_4128_A0D9_B3AAD9DF78DE_.wvu.PrintArea" localSheetId="1">'Консолид на 1.04.2025г '!$1:$182</definedName>
    <definedName name="Z_3C58E1C6_1079_4128_A0D9_B3AAD9DF78DE_.wvu.PrintArea" localSheetId="0">'Респ на 1.04.2025г '!$1:$182</definedName>
    <definedName name="Z_3C58E1C6_1079_4128_A0D9_B3AAD9DF78DE_.wvu.PrintTitles" localSheetId="1">'Консолид на 1.04.2025г '!$81:$81</definedName>
    <definedName name="Z_3C58E1C6_1079_4128_A0D9_B3AAD9DF78DE_.wvu.PrintTitles" localSheetId="0">'Респ на 1.04.2025г '!$81:$81</definedName>
    <definedName name="Z_3D689EE9_18CA_4298_A1C2_D9AA17355442_.wvu.FilterData" localSheetId="1">'Консолид на 1.04.2025г '!$A$79:$D$79</definedName>
    <definedName name="Z_3D689EE9_18CA_4298_A1C2_D9AA17355442_.wvu.FilterData" localSheetId="0">'Респ на 1.04.2025г '!$A$79:$D$79</definedName>
    <definedName name="Z_40215E52_3EC3_4BE4_8111_3ADF4444700F_.wvu.FilterData" localSheetId="1">'Консолид на 1.04.2025г '!$A$83:$D$163</definedName>
    <definedName name="Z_40215E52_3EC3_4BE4_8111_3ADF4444700F_.wvu.FilterData" localSheetId="0">'Респ на 1.04.2025г '!$A$83:$D$163</definedName>
    <definedName name="Z_4B87C5C0_3227_4BD6_9D73_275847E73B71_.wvu.FilterData" localSheetId="1">'Консолид на 1.04.2025г '!$A$83:$D$163</definedName>
    <definedName name="Z_4B87C5C0_3227_4BD6_9D73_275847E73B71_.wvu.FilterData" localSheetId="0">'Респ на 1.04.2025г '!$A$83:$D$163</definedName>
    <definedName name="Z_4DD19C75_6D2F_45B8_BEAF_8FAF1123D5B6_.wvu.FilterData" localSheetId="1">'Консолид на 1.04.2025г '!$A$79:$D$79</definedName>
    <definedName name="Z_4DD19C75_6D2F_45B8_BEAF_8FAF1123D5B6_.wvu.FilterData" localSheetId="0">'Респ на 1.04.2025г '!$A$79:$D$79</definedName>
    <definedName name="Z_5109F83B_01B3_47C2_943B_078E4E3E8C17_.wvu.FilterData" localSheetId="1">'Консолид на 1.04.2025г '!$A$81:$D$163</definedName>
    <definedName name="Z_5109F83B_01B3_47C2_943B_078E4E3E8C17_.wvu.FilterData" localSheetId="0">'Респ на 1.04.2025г '!$A$81:$D$163</definedName>
    <definedName name="Z_5C18CE11_A5A2_45E8_819B_4EEAC55DF6C3_.wvu.FilterData" localSheetId="1">'Консолид на 1.04.2025г '!$A$81:$D$163</definedName>
    <definedName name="Z_5C18CE11_A5A2_45E8_819B_4EEAC55DF6C3_.wvu.FilterData" localSheetId="0">'Респ на 1.04.2025г '!$A$81:$D$163</definedName>
    <definedName name="Z_5D2BA769_2C37_477C_9DDC_B352F63D2646_.wvu.FilterData" localSheetId="1">'Консолид на 1.04.2025г '!$A$79:$D$79</definedName>
    <definedName name="Z_5D2BA769_2C37_477C_9DDC_B352F63D2646_.wvu.FilterData" localSheetId="0">'Респ на 1.04.2025г '!$A$79:$D$79</definedName>
    <definedName name="Z_62420454_3C9B_4E05_92F1_D4943B5A729E_.wvu.FilterData" localSheetId="1">'Консолид на 1.04.2025г '!$A$83:$D$163</definedName>
    <definedName name="Z_62420454_3C9B_4E05_92F1_D4943B5A729E_.wvu.FilterData" localSheetId="0">'Респ на 1.04.2025г '!$A$83:$D$163</definedName>
    <definedName name="Z_652D049C_6628_4493_BDE8_4FFB3BE0946D_.wvu.FilterData" localSheetId="1">'Консолид на 1.04.2025г '!$A$79:$D$79</definedName>
    <definedName name="Z_652D049C_6628_4493_BDE8_4FFB3BE0946D_.wvu.FilterData" localSheetId="0">'Респ на 1.04.2025г '!$A$79:$D$79</definedName>
    <definedName name="Z_6ED8475D_9CE9_465E_A74D_6A84F49C7DB4_.wvu.Cols" localSheetId="1">#REF!</definedName>
    <definedName name="Z_6ED8475D_9CE9_465E_A74D_6A84F49C7DB4_.wvu.Cols" localSheetId="0">#REF!</definedName>
    <definedName name="Z_6ED8475D_9CE9_465E_A74D_6A84F49C7DB4_.wvu.FilterData" localSheetId="1">'Консолид на 1.04.2025г '!$A$83:$D$163</definedName>
    <definedName name="Z_6ED8475D_9CE9_465E_A74D_6A84F49C7DB4_.wvu.FilterData" localSheetId="0">'Респ на 1.04.2025г '!$A$83:$D$163</definedName>
    <definedName name="Z_6ED8475D_9CE9_465E_A74D_6A84F49C7DB4_.wvu.PrintArea" localSheetId="1">'Консолид на 1.04.2025г '!$A$2:$D$182</definedName>
    <definedName name="Z_6ED8475D_9CE9_465E_A74D_6A84F49C7DB4_.wvu.PrintArea" localSheetId="0">'Респ на 1.04.2025г '!$A$2:$D$182</definedName>
    <definedName name="Z_6ED8475D_9CE9_465E_A74D_6A84F49C7DB4_.wvu.PrintTitles" localSheetId="1">'Консолид на 1.04.2025г '!$81:$81</definedName>
    <definedName name="Z_6ED8475D_9CE9_465E_A74D_6A84F49C7DB4_.wvu.PrintTitles" localSheetId="0">'Респ на 1.04.2025г '!$81:$81</definedName>
    <definedName name="Z_715EEB6C_7499_494B_9503_96D6381021C9_.wvu.FilterData" localSheetId="1">'Консолид на 1.04.2025г '!$A$83:$D$163</definedName>
    <definedName name="Z_715EEB6C_7499_494B_9503_96D6381021C9_.wvu.FilterData" localSheetId="0">'Респ на 1.04.2025г '!$A$83:$D$163</definedName>
    <definedName name="Z_72A86455_C603_4BB6_A37F_EAEE558021B2_.wvu.FilterData" localSheetId="1">'Консолид на 1.04.2025г '!$A$83:$D$163</definedName>
    <definedName name="Z_72A86455_C603_4BB6_A37F_EAEE558021B2_.wvu.FilterData" localSheetId="0">'Респ на 1.04.2025г '!$A$83:$D$163</definedName>
    <definedName name="Z_72A86455_C603_4BB6_A37F_EAEE558021B2_.wvu.PrintArea" localSheetId="1">'Консолид на 1.04.2025г '!$A$2:$D$182</definedName>
    <definedName name="Z_72A86455_C603_4BB6_A37F_EAEE558021B2_.wvu.PrintArea" localSheetId="0">'Респ на 1.04.2025г '!$A$2:$D$182</definedName>
    <definedName name="Z_72A86455_C603_4BB6_A37F_EAEE558021B2_.wvu.PrintTitles" localSheetId="1">'Консолид на 1.04.2025г '!$81:$81</definedName>
    <definedName name="Z_72A86455_C603_4BB6_A37F_EAEE558021B2_.wvu.PrintTitles" localSheetId="0">'Респ на 1.04.2025г '!$81:$81</definedName>
    <definedName name="Z_798591E0_E356_4BC6_9ECC_FD8AE4D529FA_.wvu.FilterData" localSheetId="1">'Консолид на 1.04.2025г '!$A$79:$D$79</definedName>
    <definedName name="Z_798591E0_E356_4BC6_9ECC_FD8AE4D529FA_.wvu.FilterData" localSheetId="0">'Респ на 1.04.2025г '!$A$79:$D$79</definedName>
    <definedName name="Z_79E796AA_13FC_4E13_B381_2F6143ED4EC7_.wvu.FilterData" localSheetId="1">'Консолид на 1.04.2025г '!$A$79:$D$79</definedName>
    <definedName name="Z_79E796AA_13FC_4E13_B381_2F6143ED4EC7_.wvu.FilterData" localSheetId="0">'Респ на 1.04.2025г '!$A$79:$D$79</definedName>
    <definedName name="Z_834BE3F9_CE5F_4DFB_BC10_1E2626865DB8_.wvu.FilterData" localSheetId="1">'Консолид на 1.04.2025г '!$A$83:$D$163</definedName>
    <definedName name="Z_834BE3F9_CE5F_4DFB_BC10_1E2626865DB8_.wvu.FilterData" localSheetId="0">'Респ на 1.04.2025г '!$A$83:$D$163</definedName>
    <definedName name="Z_848CA9D8_BBC4_4E9E_967D_BAE4B1D21BC1_.wvu.FilterData" localSheetId="1">'Консолид на 1.04.2025г '!$A$79:$D$79</definedName>
    <definedName name="Z_848CA9D8_BBC4_4E9E_967D_BAE4B1D21BC1_.wvu.FilterData" localSheetId="0">'Респ на 1.04.2025г '!$A$79:$D$79</definedName>
    <definedName name="Z_91A61A06_48B7_4C73_B7BE_40AA8E27B91B_.wvu.FilterData" localSheetId="1">'Консолид на 1.04.2025г '!$A$79:$D$79</definedName>
    <definedName name="Z_91A61A06_48B7_4C73_B7BE_40AA8E27B91B_.wvu.FilterData" localSheetId="0">'Респ на 1.04.2025г '!$A$79:$D$79</definedName>
    <definedName name="Z_92A58397_6FD1_417E_8F7E_75020C95E0AA_.wvu.FilterData" localSheetId="1">'Консолид на 1.04.2025г '!$A$81:$D$163</definedName>
    <definedName name="Z_92A58397_6FD1_417E_8F7E_75020C95E0AA_.wvu.FilterData" localSheetId="0">'Респ на 1.04.2025г '!$A$81:$D$163</definedName>
    <definedName name="Z_92A58397_6FD1_417E_8F7E_75020C95E0AA_.wvu.PrintArea" localSheetId="1">'Консолид на 1.04.2025г '!$A$2:$D$181</definedName>
    <definedName name="Z_92A58397_6FD1_417E_8F7E_75020C95E0AA_.wvu.PrintArea" localSheetId="0">'Респ на 1.04.2025г '!$A$2:$D$181</definedName>
    <definedName name="Z_92A58397_6FD1_417E_8F7E_75020C95E0AA_.wvu.PrintTitles" localSheetId="1">'Консолид на 1.04.2025г '!$81:$81</definedName>
    <definedName name="Z_92A58397_6FD1_417E_8F7E_75020C95E0AA_.wvu.PrintTitles" localSheetId="0">'Респ на 1.04.2025г '!$81:$81</definedName>
    <definedName name="Z_92A58397_6FD1_417E_8F7E_75020C95E0AA_.wvu.Rows" localSheetId="1">'Консолид на 1.04.2025г '!$27:$28</definedName>
    <definedName name="Z_92A58397_6FD1_417E_8F7E_75020C95E0AA_.wvu.Rows" localSheetId="0">'Респ на 1.04.2025г '!$27:$28</definedName>
    <definedName name="Z_955C3BA5_82A4_461A_A5F5_7A2871154146_.wvu.FilterData" localSheetId="1">'Консолид на 1.04.2025г '!$A$79:$D$79</definedName>
    <definedName name="Z_955C3BA5_82A4_461A_A5F5_7A2871154146_.wvu.FilterData" localSheetId="0">'Респ на 1.04.2025г '!$A$79:$D$79</definedName>
    <definedName name="Z_9B19ABD6_51DB_4CD7_9133_96D4EB6E8FB9_.wvu.FilterData" localSheetId="1">'Консолид на 1.04.2025г '!$A$83:$D$163</definedName>
    <definedName name="Z_9B19ABD6_51DB_4CD7_9133_96D4EB6E8FB9_.wvu.FilterData" localSheetId="0">'Респ на 1.04.2025г '!$A$83:$D$163</definedName>
    <definedName name="Z_A175E992_E9C4_4623_91B1_718B98B82F71_.wvu.FilterData" localSheetId="1">'Консолид на 1.04.2025г '!$A$83:$D$163</definedName>
    <definedName name="Z_A175E992_E9C4_4623_91B1_718B98B82F71_.wvu.FilterData" localSheetId="0">'Респ на 1.04.2025г '!$A$83:$D$163</definedName>
    <definedName name="Z_A42CAFDA_DFA1_4648_B334_C54E00946831_.wvu.FilterData" localSheetId="1">'Консолид на 1.04.2025г '!$A$83:$D$163</definedName>
    <definedName name="Z_A42CAFDA_DFA1_4648_B334_C54E00946831_.wvu.FilterData" localSheetId="0">'Респ на 1.04.2025г '!$A$83:$D$163</definedName>
    <definedName name="Z_A8AE0651_2F02_47F4_976B_99F5DC1DD7F3_.wvu.FilterData" localSheetId="1">'Консолид на 1.04.2025г '!$A$83:$D$163</definedName>
    <definedName name="Z_A8AE0651_2F02_47F4_976B_99F5DC1DD7F3_.wvu.FilterData" localSheetId="0">'Респ на 1.04.2025г '!$A$83:$D$163</definedName>
    <definedName name="Z_AA9D2B32_4CDD_41AA_8280_2732693809D4_.wvu.FilterData" localSheetId="1">'Консолид на 1.04.2025г '!$A$83:$D$163</definedName>
    <definedName name="Z_AA9D2B32_4CDD_41AA_8280_2732693809D4_.wvu.FilterData" localSheetId="0">'Респ на 1.04.2025г '!$A$83:$D$163</definedName>
    <definedName name="Z_B02DB189_85C7_4536_B6CE_0EA13845FA16_.wvu.FilterData" localSheetId="1">'Консолид на 1.04.2025г '!$A$83:$D$163</definedName>
    <definedName name="Z_B02DB189_85C7_4536_B6CE_0EA13845FA16_.wvu.FilterData" localSheetId="0">'Респ на 1.04.2025г '!$A$83:$D$163</definedName>
    <definedName name="Z_B15138F7_0BD0_4E71_8F46_DA1D9670DFB5_.wvu.FilterData" localSheetId="1">'Консолид на 1.04.2025г '!$A$81:$D$163</definedName>
    <definedName name="Z_B15138F7_0BD0_4E71_8F46_DA1D9670DFB5_.wvu.FilterData" localSheetId="0">'Респ на 1.04.2025г '!$A$81:$D$163</definedName>
    <definedName name="Z_B15138F7_0BD0_4E71_8F46_DA1D9670DFB5_.wvu.PrintArea" localSheetId="1">'Консолид на 1.04.2025г '!$A$2:$D$181</definedName>
    <definedName name="Z_B15138F7_0BD0_4E71_8F46_DA1D9670DFB5_.wvu.PrintArea" localSheetId="0">'Респ на 1.04.2025г '!$A$2:$D$181</definedName>
    <definedName name="Z_B15138F7_0BD0_4E71_8F46_DA1D9670DFB5_.wvu.PrintTitles" localSheetId="1">'Консолид на 1.04.2025г '!$81:$81</definedName>
    <definedName name="Z_B15138F7_0BD0_4E71_8F46_DA1D9670DFB5_.wvu.PrintTitles" localSheetId="0">'Респ на 1.04.2025г '!$81:$81</definedName>
    <definedName name="Z_B15138F7_0BD0_4E71_8F46_DA1D9670DFB5_.wvu.Rows" localSheetId="1">'Консолид на 1.04.2025г '!$27:$28</definedName>
    <definedName name="Z_B15138F7_0BD0_4E71_8F46_DA1D9670DFB5_.wvu.Rows" localSheetId="0">'Респ на 1.04.2025г '!$27:$28</definedName>
    <definedName name="Z_B15946DE_A4D2_4638_869A_B6F2641E0B96_.wvu.FilterData" localSheetId="1">'Консолид на 1.04.2025г '!$A$79:$D$79</definedName>
    <definedName name="Z_B15946DE_A4D2_4638_869A_B6F2641E0B96_.wvu.FilterData" localSheetId="0">'Респ на 1.04.2025г '!$A$79:$D$79</definedName>
    <definedName name="Z_B2435D3C_EBA5_415D_A24A_390495D3126A_.wvu.FilterData" localSheetId="1">'Консолид на 1.04.2025г '!$A$79:$D$79</definedName>
    <definedName name="Z_B2435D3C_EBA5_415D_A24A_390495D3126A_.wvu.FilterData" localSheetId="0">'Респ на 1.04.2025г '!$A$79:$D$79</definedName>
    <definedName name="Z_B5094D31_E174_4175_926F_6EF3D25A3E98_.wvu.FilterData" localSheetId="1">'Консолид на 1.04.2025г '!$A$83:$D$163</definedName>
    <definedName name="Z_B5094D31_E174_4175_926F_6EF3D25A3E98_.wvu.FilterData" localSheetId="0">'Респ на 1.04.2025г '!$A$83:$D$163</definedName>
    <definedName name="Z_B5094D31_E174_4175_926F_6EF3D25A3E98_.wvu.PrintArea" localSheetId="1">'Консолид на 1.04.2025г '!$A$2:$D$182</definedName>
    <definedName name="Z_B5094D31_E174_4175_926F_6EF3D25A3E98_.wvu.PrintArea" localSheetId="0">'Респ на 1.04.2025г '!$A$2:$D$182</definedName>
    <definedName name="Z_B5094D31_E174_4175_926F_6EF3D25A3E98_.wvu.PrintTitles" localSheetId="1">'Консолид на 1.04.2025г '!$81:$81</definedName>
    <definedName name="Z_B5094D31_E174_4175_926F_6EF3D25A3E98_.wvu.PrintTitles" localSheetId="0">'Респ на 1.04.2025г '!$81:$81</definedName>
    <definedName name="Z_B67A5796_E4D6_410C_BEA4_609F53925956_.wvu.FilterData" localSheetId="1">'Консолид на 1.04.2025г '!$A$83:$D$163</definedName>
    <definedName name="Z_B67A5796_E4D6_410C_BEA4_609F53925956_.wvu.FilterData" localSheetId="0">'Респ на 1.04.2025г '!$A$83:$D$163</definedName>
    <definedName name="Z_B81F8C3A_6284_44E9_BAFE_86AA1FCBEB9A_.wvu.FilterData" localSheetId="1">'Консолид на 1.04.2025г '!$A$83:$D$163</definedName>
    <definedName name="Z_B81F8C3A_6284_44E9_BAFE_86AA1FCBEB9A_.wvu.FilterData" localSheetId="0">'Респ на 1.04.2025г '!$A$83:$D$163</definedName>
    <definedName name="Z_BD408BE5_D5FD_4046_9572_7FE88B6268E7_.wvu.FilterData" localSheetId="1">'Консолид на 1.04.2025г '!$A$83:$D$163</definedName>
    <definedName name="Z_BD408BE5_D5FD_4046_9572_7FE88B6268E7_.wvu.FilterData" localSheetId="0">'Респ на 1.04.2025г '!$A$83:$D$163</definedName>
    <definedName name="Z_BD674180_2FB5_4EF6_995F_7267EA6F1AD4_.wvu.FilterData" localSheetId="1">'Консолид на 1.04.2025г '!$A$83:$D$163</definedName>
    <definedName name="Z_BD674180_2FB5_4EF6_995F_7267EA6F1AD4_.wvu.FilterData" localSheetId="0">'Респ на 1.04.2025г '!$A$83:$D$163</definedName>
    <definedName name="Z_BD674180_2FB5_4EF6_995F_7267EA6F1AD4_.wvu.PrintArea" localSheetId="1">'Консолид на 1.04.2025г '!$A$2:$D$182</definedName>
    <definedName name="Z_BD674180_2FB5_4EF6_995F_7267EA6F1AD4_.wvu.PrintArea" localSheetId="0">'Респ на 1.04.2025г '!$A$2:$D$182</definedName>
    <definedName name="Z_BD674180_2FB5_4EF6_995F_7267EA6F1AD4_.wvu.PrintTitles" localSheetId="1">'Консолид на 1.04.2025г '!$81:$81</definedName>
    <definedName name="Z_BD674180_2FB5_4EF6_995F_7267EA6F1AD4_.wvu.PrintTitles" localSheetId="0">'Респ на 1.04.2025г '!$81:$81</definedName>
    <definedName name="Z_BDD02BCC_C7D0_4BD2_9675_1A1CA6EFD1EC_.wvu.FilterData" localSheetId="1">'Консолид на 1.04.2025г '!$A$79:$D$79</definedName>
    <definedName name="Z_BDD02BCC_C7D0_4BD2_9675_1A1CA6EFD1EC_.wvu.FilterData" localSheetId="0">'Респ на 1.04.2025г '!$A$79:$D$79</definedName>
    <definedName name="Z_BF672DD3_C29D_4619_A85C_7E7EDFC3AFC4_.wvu.FilterData" localSheetId="1">'Консолид на 1.04.2025г '!$A$79:$D$79</definedName>
    <definedName name="Z_BF672DD3_C29D_4619_A85C_7E7EDFC3AFC4_.wvu.FilterData" localSheetId="0">'Респ на 1.04.2025г '!$A$79:$D$79</definedName>
    <definedName name="Z_C138B026_10AE_4DB4_8A1F_1BEF6003491D_.wvu.FilterData" localSheetId="1">'Консолид на 1.04.2025г '!$A$81:$D$163</definedName>
    <definedName name="Z_C138B026_10AE_4DB4_8A1F_1BEF6003491D_.wvu.FilterData" localSheetId="0">'Респ на 1.04.2025г '!$A$81:$D$163</definedName>
    <definedName name="Z_C1B072F5_8858_45BA_928B_5333BA0F4155_.wvu.FilterData" localSheetId="1">'Консолид на 1.04.2025г '!$A$83:$D$163</definedName>
    <definedName name="Z_C1B072F5_8858_45BA_928B_5333BA0F4155_.wvu.FilterData" localSheetId="0">'Респ на 1.04.2025г '!$A$83:$D$163</definedName>
    <definedName name="Z_C2EC8F8D_A734_4B5B_ADB6_829D6955F436_.wvu.FilterData" localSheetId="1">'Консолид на 1.04.2025г '!$A$79:$D$79</definedName>
    <definedName name="Z_C2EC8F8D_A734_4B5B_ADB6_829D6955F436_.wvu.FilterData" localSheetId="0">'Респ на 1.04.2025г '!$A$79:$D$79</definedName>
    <definedName name="Z_C628D739_F5F6_4751_B4E4_7BA758744C7E_.wvu.Cols" localSheetId="1">'Консолид на 1.04.2025г '!$B:$B</definedName>
    <definedName name="Z_C628D739_F5F6_4751_B4E4_7BA758744C7E_.wvu.Cols" localSheetId="0">'Респ на 1.04.2025г '!$B:$B</definedName>
    <definedName name="Z_C628D739_F5F6_4751_B4E4_7BA758744C7E_.wvu.FilterData" localSheetId="1">'Консолид на 1.04.2025г '!$A$83:$D$163</definedName>
    <definedName name="Z_C628D739_F5F6_4751_B4E4_7BA758744C7E_.wvu.FilterData" localSheetId="0">'Респ на 1.04.2025г '!$A$83:$D$163</definedName>
    <definedName name="Z_C628D739_F5F6_4751_B4E4_7BA758744C7E_.wvu.PrintArea" localSheetId="1">'Консолид на 1.04.2025г '!$A$2:$D$182</definedName>
    <definedName name="Z_C628D739_F5F6_4751_B4E4_7BA758744C7E_.wvu.PrintArea" localSheetId="0">'Респ на 1.04.2025г '!$A$2:$D$182</definedName>
    <definedName name="Z_C628D739_F5F6_4751_B4E4_7BA758744C7E_.wvu.PrintTitles" localSheetId="1">'Консолид на 1.04.2025г '!$81:$81</definedName>
    <definedName name="Z_C628D739_F5F6_4751_B4E4_7BA758744C7E_.wvu.PrintTitles" localSheetId="0">'Респ на 1.04.2025г '!$81:$81</definedName>
    <definedName name="Z_C628D739_F5F6_4751_B4E4_7BA758744C7E_.wvu.Rows" localSheetId="1">'Консолид на 1.04.2025г '!$69:$69</definedName>
    <definedName name="Z_C628D739_F5F6_4751_B4E4_7BA758744C7E_.wvu.Rows" localSheetId="0">'Респ на 1.04.2025г '!$69:$69</definedName>
    <definedName name="Z_CCC548FE_4360_46A7_82FB_AF94A8A45431_.wvu.FilterData" localSheetId="1">'Консолид на 1.04.2025г '!$A$79:$D$79</definedName>
    <definedName name="Z_CCC548FE_4360_46A7_82FB_AF94A8A45431_.wvu.FilterData" localSheetId="0">'Респ на 1.04.2025г '!$A$79:$D$79</definedName>
    <definedName name="Z_D428B5A2_EAC0_48D0_9629_44ED9B4656D3_.wvu.FilterData" localSheetId="1">'Консолид на 1.04.2025г '!$A$83:$D$163</definedName>
    <definedName name="Z_D428B5A2_EAC0_48D0_9629_44ED9B4656D3_.wvu.FilterData" localSheetId="0">'Респ на 1.04.2025г '!$A$83:$D$163</definedName>
    <definedName name="Z_D7C2438E_5530_4D1E_8335_D882E7B28493_.wvu.FilterData" localSheetId="1">'Консолид на 1.04.2025г '!$A$79:$D$79</definedName>
    <definedName name="Z_D7C2438E_5530_4D1E_8335_D882E7B28493_.wvu.FilterData" localSheetId="0">'Респ на 1.04.2025г '!$A$79:$D$79</definedName>
    <definedName name="Z_DB7D7F04_D8D6_4E86_9967_53DEAC554610_.wvu.FilterData" localSheetId="1">'Консолид на 1.04.2025г '!$A$83:$D$163</definedName>
    <definedName name="Z_DB7D7F04_D8D6_4E86_9967_53DEAC554610_.wvu.FilterData" localSheetId="0">'Респ на 1.04.2025г '!$A$83:$D$163</definedName>
    <definedName name="Z_E3039D43_BDAB_4951_BFE5_C6DCEF15FE5B_.wvu.FilterData" localSheetId="1">'Консолид на 1.04.2025г '!$A$81:$D$163</definedName>
    <definedName name="Z_E3039D43_BDAB_4951_BFE5_C6DCEF15FE5B_.wvu.FilterData" localSheetId="0">'Респ на 1.04.2025г '!$A$81:$D$163</definedName>
    <definedName name="Z_E3039D43_BDAB_4951_BFE5_C6DCEF15FE5B_.wvu.PrintArea" localSheetId="1">'Консолид на 1.04.2025г '!$A$2:$D$181</definedName>
    <definedName name="Z_E3039D43_BDAB_4951_BFE5_C6DCEF15FE5B_.wvu.PrintArea" localSheetId="0">'Респ на 1.04.2025г '!$A$2:$D$181</definedName>
    <definedName name="Z_E3039D43_BDAB_4951_BFE5_C6DCEF15FE5B_.wvu.PrintTitles" localSheetId="1">'Консолид на 1.04.2025г '!$81:$81</definedName>
    <definedName name="Z_E3039D43_BDAB_4951_BFE5_C6DCEF15FE5B_.wvu.PrintTitles" localSheetId="0">'Респ на 1.04.2025г '!$81:$81</definedName>
    <definedName name="Z_EB729312_F72C_4969_A340_11B200BC223B_.wvu.FilterData" localSheetId="1">'Консолид на 1.04.2025г '!$A$79:$D$79</definedName>
    <definedName name="Z_EB729312_F72C_4969_A340_11B200BC223B_.wvu.FilterData" localSheetId="0">'Респ на 1.04.2025г '!$A$79:$D$79</definedName>
    <definedName name="Z_EB729312_F72C_4969_A340_11B200BC223B_.wvu.PrintArea" localSheetId="1">'Консолид на 1.04.2025г '!$1:$182</definedName>
    <definedName name="Z_EB729312_F72C_4969_A340_11B200BC223B_.wvu.PrintArea" localSheetId="0">'Респ на 1.04.2025г '!$1:$182</definedName>
    <definedName name="Z_EB729312_F72C_4969_A340_11B200BC223B_.wvu.PrintTitles" localSheetId="1">'Консолид на 1.04.2025г '!$81:$81</definedName>
    <definedName name="Z_EB729312_F72C_4969_A340_11B200BC223B_.wvu.PrintTitles" localSheetId="0">'Респ на 1.04.2025г '!$81:$81</definedName>
    <definedName name="Z_EC3FA91A_2598_45A1_A350_EE3EC22658E6_.wvu.FilterData" localSheetId="1">'Консолид на 1.04.2025г '!$A$79:$D$79</definedName>
    <definedName name="Z_EC3FA91A_2598_45A1_A350_EE3EC22658E6_.wvu.FilterData" localSheetId="0">'Респ на 1.04.2025г '!$A$79:$D$79</definedName>
    <definedName name="Z_ED1A8729_BE46_4D1A_B467_5B4C2E918BB7_.wvu.FilterData" localSheetId="1">'Консолид на 1.04.2025г '!$A$83:$D$163</definedName>
    <definedName name="Z_ED1A8729_BE46_4D1A_B467_5B4C2E918BB7_.wvu.FilterData" localSheetId="0">'Респ на 1.04.2025г '!$A$83:$D$163</definedName>
    <definedName name="Z_F6030651_4181_41D7_9BD7_C135FDF67C69_.wvu.FilterData" localSheetId="1">'Консолид на 1.04.2025г '!$A$83:$D$163</definedName>
    <definedName name="Z_F6030651_4181_41D7_9BD7_C135FDF67C69_.wvu.FilterData" localSheetId="0">'Респ на 1.04.2025г '!$A$83:$D$163</definedName>
    <definedName name="Z_FFDD6EB3_4CF8_4F83_9E82_47668264D6C5_.wvu.FilterData" localSheetId="1">'Консолид на 1.04.2025г '!$A$83:$D$163</definedName>
    <definedName name="Z_FFDD6EB3_4CF8_4F83_9E82_47668264D6C5_.wvu.FilterData" localSheetId="0">'Респ на 1.04.2025г '!$A$83:$D$163</definedName>
    <definedName name="_xlnm.Print_Titles" localSheetId="1">'Консолид на 1.04.2025г '!$81:$81</definedName>
    <definedName name="_xlnm.Print_Titles" localSheetId="0">'Респ на 1.04.2025г '!$81:$81</definedName>
    <definedName name="_xlnm.Print_Area" localSheetId="1">'Консолид на 1.04.2025г '!$A$2:$O$182</definedName>
    <definedName name="_xlnm.Print_Area" localSheetId="0">'Респ на 1.04.2025г '!$A$2:$O$182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" l="1"/>
  <c r="H27" i="4"/>
  <c r="K54" i="4"/>
  <c r="H54" i="4"/>
  <c r="K10" i="4"/>
  <c r="H10" i="4"/>
  <c r="C27" i="4"/>
  <c r="N20" i="4"/>
  <c r="C54" i="4"/>
  <c r="C10" i="4"/>
  <c r="E27" i="4"/>
  <c r="D27" i="4"/>
  <c r="G20" i="4"/>
  <c r="E54" i="4"/>
  <c r="D54" i="4"/>
  <c r="E10" i="4"/>
  <c r="D10" i="4"/>
  <c r="K54" i="1"/>
  <c r="O54" i="1" s="1"/>
  <c r="K27" i="1"/>
  <c r="O27" i="1" s="1"/>
  <c r="N20" i="1"/>
  <c r="K79" i="1"/>
  <c r="O79" i="1" s="1"/>
  <c r="H79" i="1"/>
  <c r="K10" i="1"/>
  <c r="O10" i="1" s="1"/>
  <c r="H10" i="1"/>
  <c r="H54" i="1"/>
  <c r="H27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79" i="1"/>
  <c r="D79" i="1"/>
  <c r="E54" i="1"/>
  <c r="D54" i="1"/>
  <c r="E27" i="1"/>
  <c r="D27" i="1"/>
  <c r="E10" i="1"/>
  <c r="D10" i="1"/>
  <c r="K9" i="4" l="1"/>
  <c r="K79" i="4" s="1"/>
  <c r="H9" i="4"/>
  <c r="H79" i="4" s="1"/>
  <c r="C9" i="4"/>
  <c r="C79" i="4" s="1"/>
  <c r="E9" i="4"/>
  <c r="E79" i="4" s="1"/>
  <c r="D9" i="4"/>
  <c r="D79" i="4" s="1"/>
  <c r="O28" i="1"/>
  <c r="G118" i="4"/>
  <c r="O162" i="4"/>
  <c r="N162" i="4"/>
  <c r="M162" i="4"/>
  <c r="J162" i="4"/>
  <c r="I162" i="4"/>
  <c r="N161" i="4"/>
  <c r="M161" i="4"/>
  <c r="L161" i="4"/>
  <c r="J161" i="4"/>
  <c r="I161" i="4"/>
  <c r="G161" i="4"/>
  <c r="F161" i="4"/>
  <c r="N160" i="4"/>
  <c r="M160" i="4"/>
  <c r="L160" i="4"/>
  <c r="J160" i="4"/>
  <c r="I160" i="4"/>
  <c r="G160" i="4"/>
  <c r="F160" i="4"/>
  <c r="O159" i="4"/>
  <c r="N159" i="4"/>
  <c r="M159" i="4"/>
  <c r="L159" i="4"/>
  <c r="J159" i="4"/>
  <c r="I159" i="4"/>
  <c r="G159" i="4"/>
  <c r="F159" i="4"/>
  <c r="O158" i="4"/>
  <c r="N158" i="4"/>
  <c r="M158" i="4"/>
  <c r="L158" i="4"/>
  <c r="J158" i="4"/>
  <c r="I158" i="4"/>
  <c r="G158" i="4"/>
  <c r="F158" i="4"/>
  <c r="N157" i="4"/>
  <c r="M157" i="4"/>
  <c r="L157" i="4"/>
  <c r="J157" i="4"/>
  <c r="I157" i="4"/>
  <c r="G157" i="4"/>
  <c r="F157" i="4"/>
  <c r="N156" i="4"/>
  <c r="M156" i="4"/>
  <c r="L156" i="4"/>
  <c r="J156" i="4"/>
  <c r="I156" i="4"/>
  <c r="G156" i="4"/>
  <c r="F156" i="4"/>
  <c r="O155" i="4"/>
  <c r="N155" i="4"/>
  <c r="M155" i="4"/>
  <c r="L155" i="4"/>
  <c r="J155" i="4"/>
  <c r="I155" i="4"/>
  <c r="G155" i="4"/>
  <c r="F155" i="4"/>
  <c r="O154" i="4"/>
  <c r="N154" i="4"/>
  <c r="M154" i="4"/>
  <c r="L154" i="4"/>
  <c r="J154" i="4"/>
  <c r="I154" i="4"/>
  <c r="G154" i="4"/>
  <c r="F154" i="4"/>
  <c r="O153" i="4"/>
  <c r="N153" i="4"/>
  <c r="M153" i="4"/>
  <c r="L153" i="4"/>
  <c r="J153" i="4"/>
  <c r="I153" i="4"/>
  <c r="G153" i="4"/>
  <c r="F153" i="4"/>
  <c r="O152" i="4"/>
  <c r="N152" i="4"/>
  <c r="M152" i="4"/>
  <c r="L152" i="4"/>
  <c r="J152" i="4"/>
  <c r="I152" i="4"/>
  <c r="G152" i="4"/>
  <c r="F152" i="4"/>
  <c r="O151" i="4"/>
  <c r="N151" i="4"/>
  <c r="M151" i="4"/>
  <c r="L151" i="4"/>
  <c r="J151" i="4"/>
  <c r="I151" i="4"/>
  <c r="G151" i="4"/>
  <c r="F151" i="4"/>
  <c r="O150" i="4"/>
  <c r="N150" i="4"/>
  <c r="M150" i="4"/>
  <c r="L150" i="4"/>
  <c r="J150" i="4"/>
  <c r="I150" i="4"/>
  <c r="G150" i="4"/>
  <c r="F150" i="4"/>
  <c r="O149" i="4"/>
  <c r="N149" i="4"/>
  <c r="M149" i="4"/>
  <c r="L149" i="4"/>
  <c r="J149" i="4"/>
  <c r="I149" i="4"/>
  <c r="G149" i="4"/>
  <c r="F149" i="4"/>
  <c r="N148" i="4"/>
  <c r="M148" i="4"/>
  <c r="L148" i="4"/>
  <c r="J148" i="4"/>
  <c r="I148" i="4"/>
  <c r="G148" i="4"/>
  <c r="F148" i="4"/>
  <c r="O147" i="4"/>
  <c r="N147" i="4"/>
  <c r="M147" i="4"/>
  <c r="L147" i="4"/>
  <c r="J147" i="4"/>
  <c r="I147" i="4"/>
  <c r="G147" i="4"/>
  <c r="F147" i="4"/>
  <c r="O146" i="4"/>
  <c r="N146" i="4"/>
  <c r="M146" i="4"/>
  <c r="L146" i="4"/>
  <c r="J146" i="4"/>
  <c r="I146" i="4"/>
  <c r="G146" i="4"/>
  <c r="F146" i="4"/>
  <c r="O145" i="4"/>
  <c r="N145" i="4"/>
  <c r="M145" i="4"/>
  <c r="L145" i="4"/>
  <c r="J145" i="4"/>
  <c r="I145" i="4"/>
  <c r="G145" i="4"/>
  <c r="F145" i="4"/>
  <c r="O144" i="4"/>
  <c r="N144" i="4"/>
  <c r="M144" i="4"/>
  <c r="L144" i="4"/>
  <c r="J144" i="4"/>
  <c r="I144" i="4"/>
  <c r="G144" i="4"/>
  <c r="F144" i="4"/>
  <c r="O143" i="4"/>
  <c r="N143" i="4"/>
  <c r="M143" i="4"/>
  <c r="L143" i="4"/>
  <c r="J143" i="4"/>
  <c r="I143" i="4"/>
  <c r="G143" i="4"/>
  <c r="F143" i="4"/>
  <c r="O142" i="4"/>
  <c r="N142" i="4"/>
  <c r="M142" i="4"/>
  <c r="L142" i="4"/>
  <c r="J142" i="4"/>
  <c r="I142" i="4"/>
  <c r="G142" i="4"/>
  <c r="F142" i="4"/>
  <c r="O141" i="4"/>
  <c r="N141" i="4"/>
  <c r="M141" i="4"/>
  <c r="L141" i="4"/>
  <c r="J141" i="4"/>
  <c r="I141" i="4"/>
  <c r="G141" i="4"/>
  <c r="F141" i="4"/>
  <c r="O140" i="4"/>
  <c r="N140" i="4"/>
  <c r="M140" i="4"/>
  <c r="L140" i="4"/>
  <c r="J140" i="4"/>
  <c r="I140" i="4"/>
  <c r="G140" i="4"/>
  <c r="F140" i="4"/>
  <c r="O139" i="4"/>
  <c r="N139" i="4"/>
  <c r="M139" i="4"/>
  <c r="L139" i="4"/>
  <c r="J139" i="4"/>
  <c r="I139" i="4"/>
  <c r="G139" i="4"/>
  <c r="F139" i="4"/>
  <c r="O138" i="4"/>
  <c r="N138" i="4"/>
  <c r="M138" i="4"/>
  <c r="L138" i="4"/>
  <c r="J138" i="4"/>
  <c r="I138" i="4"/>
  <c r="G138" i="4"/>
  <c r="F138" i="4"/>
  <c r="O137" i="4"/>
  <c r="N137" i="4"/>
  <c r="M137" i="4"/>
  <c r="L137" i="4"/>
  <c r="J137" i="4"/>
  <c r="I137" i="4"/>
  <c r="G137" i="4"/>
  <c r="F137" i="4"/>
  <c r="O136" i="4"/>
  <c r="N136" i="4"/>
  <c r="M136" i="4"/>
  <c r="L136" i="4"/>
  <c r="J136" i="4"/>
  <c r="I136" i="4"/>
  <c r="G136" i="4"/>
  <c r="F136" i="4"/>
  <c r="O135" i="4"/>
  <c r="N135" i="4"/>
  <c r="M135" i="4"/>
  <c r="L135" i="4"/>
  <c r="J135" i="4"/>
  <c r="I135" i="4"/>
  <c r="G135" i="4"/>
  <c r="F135" i="4"/>
  <c r="O134" i="4"/>
  <c r="N134" i="4"/>
  <c r="M134" i="4"/>
  <c r="L134" i="4"/>
  <c r="J134" i="4"/>
  <c r="I134" i="4"/>
  <c r="G134" i="4"/>
  <c r="F134" i="4"/>
  <c r="O133" i="4"/>
  <c r="N133" i="4"/>
  <c r="M133" i="4"/>
  <c r="L133" i="4"/>
  <c r="J133" i="4"/>
  <c r="I133" i="4"/>
  <c r="G133" i="4"/>
  <c r="F133" i="4"/>
  <c r="O132" i="4"/>
  <c r="N132" i="4"/>
  <c r="M132" i="4"/>
  <c r="L132" i="4"/>
  <c r="J132" i="4"/>
  <c r="I132" i="4"/>
  <c r="G132" i="4"/>
  <c r="F132" i="4"/>
  <c r="O131" i="4"/>
  <c r="N131" i="4"/>
  <c r="M131" i="4"/>
  <c r="L131" i="4"/>
  <c r="J131" i="4"/>
  <c r="I131" i="4"/>
  <c r="G131" i="4"/>
  <c r="F131" i="4"/>
  <c r="O130" i="4"/>
  <c r="N130" i="4"/>
  <c r="M130" i="4"/>
  <c r="L130" i="4"/>
  <c r="J130" i="4"/>
  <c r="I130" i="4"/>
  <c r="G130" i="4"/>
  <c r="F130" i="4"/>
  <c r="O129" i="4"/>
  <c r="N129" i="4"/>
  <c r="M129" i="4"/>
  <c r="L129" i="4"/>
  <c r="J129" i="4"/>
  <c r="I129" i="4"/>
  <c r="G129" i="4"/>
  <c r="F129" i="4"/>
  <c r="O128" i="4"/>
  <c r="N128" i="4"/>
  <c r="M128" i="4"/>
  <c r="L128" i="4"/>
  <c r="J128" i="4"/>
  <c r="I128" i="4"/>
  <c r="O127" i="4"/>
  <c r="N127" i="4"/>
  <c r="M127" i="4"/>
  <c r="L127" i="4"/>
  <c r="J127" i="4"/>
  <c r="I127" i="4"/>
  <c r="G127" i="4"/>
  <c r="F127" i="4"/>
  <c r="O126" i="4"/>
  <c r="N126" i="4"/>
  <c r="M126" i="4"/>
  <c r="L126" i="4"/>
  <c r="J126" i="4"/>
  <c r="I126" i="4"/>
  <c r="G126" i="4"/>
  <c r="F126" i="4"/>
  <c r="O125" i="4"/>
  <c r="N125" i="4"/>
  <c r="M125" i="4"/>
  <c r="L125" i="4"/>
  <c r="J125" i="4"/>
  <c r="I125" i="4"/>
  <c r="G125" i="4"/>
  <c r="F125" i="4"/>
  <c r="O124" i="4"/>
  <c r="N124" i="4"/>
  <c r="M124" i="4"/>
  <c r="L124" i="4"/>
  <c r="J124" i="4"/>
  <c r="I124" i="4"/>
  <c r="G124" i="4"/>
  <c r="F124" i="4"/>
  <c r="O123" i="4"/>
  <c r="N123" i="4"/>
  <c r="M123" i="4"/>
  <c r="L123" i="4"/>
  <c r="J123" i="4"/>
  <c r="I123" i="4"/>
  <c r="G123" i="4"/>
  <c r="F123" i="4"/>
  <c r="O122" i="4"/>
  <c r="N122" i="4"/>
  <c r="M122" i="4"/>
  <c r="L122" i="4"/>
  <c r="J122" i="4"/>
  <c r="I122" i="4"/>
  <c r="G122" i="4"/>
  <c r="F122" i="4"/>
  <c r="O121" i="4"/>
  <c r="N121" i="4"/>
  <c r="M121" i="4"/>
  <c r="L121" i="4"/>
  <c r="J121" i="4"/>
  <c r="I121" i="4"/>
  <c r="G121" i="4"/>
  <c r="F121" i="4"/>
  <c r="O120" i="4"/>
  <c r="N120" i="4"/>
  <c r="M120" i="4"/>
  <c r="L120" i="4"/>
  <c r="J120" i="4"/>
  <c r="I120" i="4"/>
  <c r="G120" i="4"/>
  <c r="F120" i="4"/>
  <c r="O119" i="4"/>
  <c r="N119" i="4"/>
  <c r="M119" i="4"/>
  <c r="L119" i="4"/>
  <c r="J119" i="4"/>
  <c r="I119" i="4"/>
  <c r="G119" i="4"/>
  <c r="F119" i="4"/>
  <c r="O118" i="4"/>
  <c r="N118" i="4"/>
  <c r="M118" i="4"/>
  <c r="L118" i="4"/>
  <c r="J118" i="4"/>
  <c r="I118" i="4"/>
  <c r="O117" i="4"/>
  <c r="N117" i="4"/>
  <c r="M117" i="4"/>
  <c r="L117" i="4"/>
  <c r="J117" i="4"/>
  <c r="I117" i="4"/>
  <c r="G117" i="4"/>
  <c r="F117" i="4"/>
  <c r="O116" i="4"/>
  <c r="N116" i="4"/>
  <c r="M116" i="4"/>
  <c r="L116" i="4"/>
  <c r="J116" i="4"/>
  <c r="I116" i="4"/>
  <c r="G116" i="4"/>
  <c r="F116" i="4"/>
  <c r="O115" i="4"/>
  <c r="N115" i="4"/>
  <c r="M115" i="4"/>
  <c r="L115" i="4"/>
  <c r="J115" i="4"/>
  <c r="I115" i="4"/>
  <c r="G115" i="4"/>
  <c r="F115" i="4"/>
  <c r="N114" i="4"/>
  <c r="M114" i="4"/>
  <c r="L114" i="4"/>
  <c r="J114" i="4"/>
  <c r="I114" i="4"/>
  <c r="G114" i="4"/>
  <c r="F114" i="4"/>
  <c r="N113" i="4"/>
  <c r="M113" i="4"/>
  <c r="L113" i="4"/>
  <c r="J113" i="4"/>
  <c r="I113" i="4"/>
  <c r="G113" i="4"/>
  <c r="F113" i="4"/>
  <c r="N112" i="4"/>
  <c r="M112" i="4"/>
  <c r="L112" i="4"/>
  <c r="J112" i="4"/>
  <c r="I112" i="4"/>
  <c r="G112" i="4"/>
  <c r="F112" i="4"/>
  <c r="O111" i="4"/>
  <c r="N111" i="4"/>
  <c r="M111" i="4"/>
  <c r="L111" i="4"/>
  <c r="J111" i="4"/>
  <c r="I111" i="4"/>
  <c r="G111" i="4"/>
  <c r="F111" i="4"/>
  <c r="O110" i="4"/>
  <c r="N110" i="4"/>
  <c r="M110" i="4"/>
  <c r="L110" i="4"/>
  <c r="J110" i="4"/>
  <c r="I110" i="4"/>
  <c r="G110" i="4"/>
  <c r="F110" i="4"/>
  <c r="N109" i="4"/>
  <c r="M109" i="4"/>
  <c r="L109" i="4"/>
  <c r="J109" i="4"/>
  <c r="I109" i="4"/>
  <c r="G109" i="4"/>
  <c r="F109" i="4"/>
  <c r="O108" i="4"/>
  <c r="N108" i="4"/>
  <c r="M108" i="4"/>
  <c r="L108" i="4"/>
  <c r="J108" i="4"/>
  <c r="I108" i="4"/>
  <c r="G108" i="4"/>
  <c r="F108" i="4"/>
  <c r="N107" i="4"/>
  <c r="M107" i="4"/>
  <c r="L107" i="4"/>
  <c r="J107" i="4"/>
  <c r="I107" i="4"/>
  <c r="G107" i="4"/>
  <c r="F107" i="4"/>
  <c r="O106" i="4"/>
  <c r="N106" i="4"/>
  <c r="M106" i="4"/>
  <c r="L106" i="4"/>
  <c r="J106" i="4"/>
  <c r="I106" i="4"/>
  <c r="G106" i="4"/>
  <c r="F106" i="4"/>
  <c r="O105" i="4"/>
  <c r="N105" i="4"/>
  <c r="M105" i="4"/>
  <c r="L105" i="4"/>
  <c r="J105" i="4"/>
  <c r="I105" i="4"/>
  <c r="G105" i="4"/>
  <c r="F105" i="4"/>
  <c r="O104" i="4"/>
  <c r="N104" i="4"/>
  <c r="M104" i="4"/>
  <c r="L104" i="4"/>
  <c r="J104" i="4"/>
  <c r="I104" i="4"/>
  <c r="G104" i="4"/>
  <c r="F104" i="4"/>
  <c r="O103" i="4"/>
  <c r="N103" i="4"/>
  <c r="M103" i="4"/>
  <c r="L103" i="4"/>
  <c r="J103" i="4"/>
  <c r="I103" i="4"/>
  <c r="G103" i="4"/>
  <c r="F103" i="4"/>
  <c r="O102" i="4"/>
  <c r="N102" i="4"/>
  <c r="M102" i="4"/>
  <c r="L102" i="4"/>
  <c r="J102" i="4"/>
  <c r="I102" i="4"/>
  <c r="G102" i="4"/>
  <c r="F102" i="4"/>
  <c r="O101" i="4"/>
  <c r="N101" i="4"/>
  <c r="M101" i="4"/>
  <c r="L101" i="4"/>
  <c r="J101" i="4"/>
  <c r="I101" i="4"/>
  <c r="G101" i="4"/>
  <c r="F101" i="4"/>
  <c r="O99" i="4"/>
  <c r="N99" i="4"/>
  <c r="M99" i="4"/>
  <c r="L99" i="4"/>
  <c r="J99" i="4"/>
  <c r="I99" i="4"/>
  <c r="G99" i="4"/>
  <c r="F99" i="4"/>
  <c r="O98" i="4"/>
  <c r="N98" i="4"/>
  <c r="M98" i="4"/>
  <c r="L98" i="4"/>
  <c r="J98" i="4"/>
  <c r="I98" i="4"/>
  <c r="G98" i="4"/>
  <c r="F98" i="4"/>
  <c r="O97" i="4"/>
  <c r="N97" i="4"/>
  <c r="M97" i="4"/>
  <c r="L97" i="4"/>
  <c r="J97" i="4"/>
  <c r="I97" i="4"/>
  <c r="G97" i="4"/>
  <c r="F97" i="4"/>
  <c r="O96" i="4"/>
  <c r="N96" i="4"/>
  <c r="M96" i="4"/>
  <c r="L96" i="4"/>
  <c r="J96" i="4"/>
  <c r="I96" i="4"/>
  <c r="G96" i="4"/>
  <c r="F96" i="4"/>
  <c r="O95" i="4"/>
  <c r="N95" i="4"/>
  <c r="M95" i="4"/>
  <c r="L95" i="4"/>
  <c r="J95" i="4"/>
  <c r="I95" i="4"/>
  <c r="G95" i="4"/>
  <c r="F95" i="4"/>
  <c r="N94" i="4"/>
  <c r="L94" i="4"/>
  <c r="J94" i="4"/>
  <c r="I94" i="4"/>
  <c r="G94" i="4"/>
  <c r="F94" i="4"/>
  <c r="N93" i="4"/>
  <c r="M93" i="4"/>
  <c r="L93" i="4"/>
  <c r="I93" i="4"/>
  <c r="F93" i="4"/>
  <c r="N92" i="4"/>
  <c r="L92" i="4"/>
  <c r="I92" i="4"/>
  <c r="F92" i="4"/>
  <c r="O90" i="4"/>
  <c r="N90" i="4"/>
  <c r="M90" i="4"/>
  <c r="L90" i="4"/>
  <c r="J90" i="4"/>
  <c r="I90" i="4"/>
  <c r="G90" i="4"/>
  <c r="F90" i="4"/>
  <c r="O89" i="4"/>
  <c r="N89" i="4"/>
  <c r="M89" i="4"/>
  <c r="L89" i="4"/>
  <c r="J89" i="4"/>
  <c r="I89" i="4"/>
  <c r="G89" i="4"/>
  <c r="F89" i="4"/>
  <c r="O88" i="4"/>
  <c r="N88" i="4"/>
  <c r="M88" i="4"/>
  <c r="L88" i="4"/>
  <c r="J88" i="4"/>
  <c r="I88" i="4"/>
  <c r="G88" i="4"/>
  <c r="F88" i="4"/>
  <c r="O87" i="4"/>
  <c r="N87" i="4"/>
  <c r="M87" i="4"/>
  <c r="L87" i="4"/>
  <c r="J87" i="4"/>
  <c r="I87" i="4"/>
  <c r="G87" i="4"/>
  <c r="F87" i="4"/>
  <c r="O86" i="4"/>
  <c r="N86" i="4"/>
  <c r="M86" i="4"/>
  <c r="L86" i="4"/>
  <c r="J86" i="4"/>
  <c r="I86" i="4"/>
  <c r="G86" i="4"/>
  <c r="F86" i="4"/>
  <c r="O85" i="4"/>
  <c r="N85" i="4"/>
  <c r="M85" i="4"/>
  <c r="L85" i="4"/>
  <c r="J85" i="4"/>
  <c r="I85" i="4"/>
  <c r="G85" i="4"/>
  <c r="F85" i="4"/>
  <c r="O84" i="4"/>
  <c r="N84" i="4"/>
  <c r="M84" i="4"/>
  <c r="L84" i="4"/>
  <c r="J84" i="4"/>
  <c r="I84" i="4"/>
  <c r="G84" i="4"/>
  <c r="F84" i="4"/>
  <c r="O79" i="4"/>
  <c r="N79" i="4"/>
  <c r="M79" i="4"/>
  <c r="L79" i="4"/>
  <c r="O78" i="4"/>
  <c r="N78" i="4"/>
  <c r="L78" i="4"/>
  <c r="I78" i="4"/>
  <c r="F78" i="4"/>
  <c r="O77" i="4"/>
  <c r="N77" i="4"/>
  <c r="L77" i="4"/>
  <c r="I77" i="4"/>
  <c r="F77" i="4"/>
  <c r="N76" i="4"/>
  <c r="L76" i="4"/>
  <c r="I76" i="4"/>
  <c r="F76" i="4"/>
  <c r="N75" i="4"/>
  <c r="L75" i="4"/>
  <c r="I75" i="4"/>
  <c r="F75" i="4"/>
  <c r="N74" i="4"/>
  <c r="L74" i="4"/>
  <c r="J74" i="4"/>
  <c r="I74" i="4"/>
  <c r="G74" i="4"/>
  <c r="F74" i="4"/>
  <c r="O73" i="4"/>
  <c r="N73" i="4"/>
  <c r="M73" i="4"/>
  <c r="L73" i="4"/>
  <c r="J73" i="4"/>
  <c r="I73" i="4"/>
  <c r="G73" i="4"/>
  <c r="F73" i="4"/>
  <c r="O72" i="4"/>
  <c r="N72" i="4"/>
  <c r="M72" i="4"/>
  <c r="L72" i="4"/>
  <c r="J72" i="4"/>
  <c r="I72" i="4"/>
  <c r="G72" i="4"/>
  <c r="F72" i="4"/>
  <c r="O71" i="4"/>
  <c r="N71" i="4"/>
  <c r="M71" i="4"/>
  <c r="L71" i="4"/>
  <c r="J71" i="4"/>
  <c r="I71" i="4"/>
  <c r="G71" i="4"/>
  <c r="F71" i="4"/>
  <c r="N70" i="4"/>
  <c r="L70" i="4"/>
  <c r="F70" i="4"/>
  <c r="N69" i="4"/>
  <c r="L69" i="4"/>
  <c r="J69" i="4"/>
  <c r="I69" i="4"/>
  <c r="G69" i="4"/>
  <c r="F69" i="4"/>
  <c r="N68" i="4"/>
  <c r="L68" i="4"/>
  <c r="O67" i="4"/>
  <c r="N67" i="4"/>
  <c r="L67" i="4"/>
  <c r="J67" i="4"/>
  <c r="I67" i="4"/>
  <c r="G67" i="4"/>
  <c r="F67" i="4"/>
  <c r="N66" i="4"/>
  <c r="L66" i="4"/>
  <c r="I66" i="4"/>
  <c r="F66" i="4"/>
  <c r="O65" i="4"/>
  <c r="N65" i="4"/>
  <c r="M65" i="4"/>
  <c r="L65" i="4"/>
  <c r="J65" i="4"/>
  <c r="I65" i="4"/>
  <c r="G65" i="4"/>
  <c r="F65" i="4"/>
  <c r="O64" i="4"/>
  <c r="N64" i="4"/>
  <c r="M64" i="4"/>
  <c r="L64" i="4"/>
  <c r="J64" i="4"/>
  <c r="I64" i="4"/>
  <c r="G64" i="4"/>
  <c r="F64" i="4"/>
  <c r="O63" i="4"/>
  <c r="N63" i="4"/>
  <c r="M63" i="4"/>
  <c r="L63" i="4"/>
  <c r="J63" i="4"/>
  <c r="I63" i="4"/>
  <c r="G63" i="4"/>
  <c r="F63" i="4"/>
  <c r="O62" i="4"/>
  <c r="N62" i="4"/>
  <c r="M62" i="4"/>
  <c r="L62" i="4"/>
  <c r="J62" i="4"/>
  <c r="I62" i="4"/>
  <c r="G62" i="4"/>
  <c r="F62" i="4"/>
  <c r="O61" i="4"/>
  <c r="N61" i="4"/>
  <c r="M61" i="4"/>
  <c r="L61" i="4"/>
  <c r="J61" i="4"/>
  <c r="I61" i="4"/>
  <c r="G61" i="4"/>
  <c r="F61" i="4"/>
  <c r="O60" i="4"/>
  <c r="N60" i="4"/>
  <c r="M60" i="4"/>
  <c r="L60" i="4"/>
  <c r="J60" i="4"/>
  <c r="I60" i="4"/>
  <c r="G60" i="4"/>
  <c r="F60" i="4"/>
  <c r="O59" i="4"/>
  <c r="N59" i="4"/>
  <c r="M59" i="4"/>
  <c r="L59" i="4"/>
  <c r="J59" i="4"/>
  <c r="I59" i="4"/>
  <c r="G59" i="4"/>
  <c r="F59" i="4"/>
  <c r="O58" i="4"/>
  <c r="N58" i="4"/>
  <c r="L58" i="4"/>
  <c r="J58" i="4"/>
  <c r="I58" i="4"/>
  <c r="G58" i="4"/>
  <c r="F58" i="4"/>
  <c r="O57" i="4"/>
  <c r="N57" i="4"/>
  <c r="M57" i="4"/>
  <c r="L57" i="4"/>
  <c r="J57" i="4"/>
  <c r="I57" i="4"/>
  <c r="G57" i="4"/>
  <c r="F57" i="4"/>
  <c r="O56" i="4"/>
  <c r="N56" i="4"/>
  <c r="M56" i="4"/>
  <c r="L56" i="4"/>
  <c r="J56" i="4"/>
  <c r="I56" i="4"/>
  <c r="G56" i="4"/>
  <c r="F56" i="4"/>
  <c r="O55" i="4"/>
  <c r="N55" i="4"/>
  <c r="M55" i="4"/>
  <c r="L55" i="4"/>
  <c r="J55" i="4"/>
  <c r="I55" i="4"/>
  <c r="G55" i="4"/>
  <c r="F55" i="4"/>
  <c r="O54" i="4"/>
  <c r="N54" i="4"/>
  <c r="M54" i="4"/>
  <c r="L54" i="4"/>
  <c r="J54" i="4"/>
  <c r="I54" i="4"/>
  <c r="G54" i="4"/>
  <c r="F54" i="4"/>
  <c r="O53" i="4"/>
  <c r="N53" i="4"/>
  <c r="L53" i="4"/>
  <c r="I53" i="4"/>
  <c r="F53" i="4"/>
  <c r="O52" i="4"/>
  <c r="N52" i="4"/>
  <c r="L52" i="4"/>
  <c r="I52" i="4"/>
  <c r="F52" i="4"/>
  <c r="N51" i="4"/>
  <c r="L51" i="4"/>
  <c r="F51" i="4"/>
  <c r="N50" i="4"/>
  <c r="L50" i="4"/>
  <c r="F50" i="4"/>
  <c r="O49" i="4"/>
  <c r="N49" i="4"/>
  <c r="L49" i="4"/>
  <c r="I49" i="4"/>
  <c r="F49" i="4"/>
  <c r="O48" i="4"/>
  <c r="N48" i="4"/>
  <c r="M48" i="4"/>
  <c r="L48" i="4"/>
  <c r="J48" i="4"/>
  <c r="I48" i="4"/>
  <c r="G48" i="4"/>
  <c r="F48" i="4"/>
  <c r="O47" i="4"/>
  <c r="N47" i="4"/>
  <c r="M47" i="4"/>
  <c r="L47" i="4"/>
  <c r="J47" i="4"/>
  <c r="I47" i="4"/>
  <c r="G47" i="4"/>
  <c r="F47" i="4"/>
  <c r="N46" i="4"/>
  <c r="L46" i="4"/>
  <c r="N45" i="4"/>
  <c r="L45" i="4"/>
  <c r="F45" i="4"/>
  <c r="O44" i="4"/>
  <c r="N44" i="4"/>
  <c r="M44" i="4"/>
  <c r="L44" i="4"/>
  <c r="J44" i="4"/>
  <c r="I44" i="4"/>
  <c r="G44" i="4"/>
  <c r="F44" i="4"/>
  <c r="O43" i="4"/>
  <c r="N43" i="4"/>
  <c r="M43" i="4"/>
  <c r="L43" i="4"/>
  <c r="J43" i="4"/>
  <c r="G43" i="4"/>
  <c r="F43" i="4"/>
  <c r="N42" i="4"/>
  <c r="L42" i="4"/>
  <c r="I42" i="4"/>
  <c r="F42" i="4"/>
  <c r="O41" i="4"/>
  <c r="N41" i="4"/>
  <c r="M41" i="4"/>
  <c r="L41" i="4"/>
  <c r="J41" i="4"/>
  <c r="I41" i="4"/>
  <c r="G41" i="4"/>
  <c r="F41" i="4"/>
  <c r="O40" i="4"/>
  <c r="N40" i="4"/>
  <c r="M40" i="4"/>
  <c r="L40" i="4"/>
  <c r="J40" i="4"/>
  <c r="I40" i="4"/>
  <c r="G40" i="4"/>
  <c r="F40" i="4"/>
  <c r="O39" i="4"/>
  <c r="N39" i="4"/>
  <c r="M39" i="4"/>
  <c r="L39" i="4"/>
  <c r="J39" i="4"/>
  <c r="I39" i="4"/>
  <c r="G39" i="4"/>
  <c r="F39" i="4"/>
  <c r="O38" i="4"/>
  <c r="N38" i="4"/>
  <c r="M38" i="4"/>
  <c r="L38" i="4"/>
  <c r="J38" i="4"/>
  <c r="I38" i="4"/>
  <c r="G38" i="4"/>
  <c r="F38" i="4"/>
  <c r="O37" i="4"/>
  <c r="N37" i="4"/>
  <c r="M37" i="4"/>
  <c r="L37" i="4"/>
  <c r="J37" i="4"/>
  <c r="I37" i="4"/>
  <c r="G37" i="4"/>
  <c r="F37" i="4"/>
  <c r="O36" i="4"/>
  <c r="N36" i="4"/>
  <c r="M36" i="4"/>
  <c r="L36" i="4"/>
  <c r="J36" i="4"/>
  <c r="I36" i="4"/>
  <c r="G36" i="4"/>
  <c r="F36" i="4"/>
  <c r="O35" i="4"/>
  <c r="N35" i="4"/>
  <c r="M35" i="4"/>
  <c r="L35" i="4"/>
  <c r="J35" i="4"/>
  <c r="I35" i="4"/>
  <c r="G35" i="4"/>
  <c r="F35" i="4"/>
  <c r="O34" i="4"/>
  <c r="N34" i="4"/>
  <c r="L34" i="4"/>
  <c r="F34" i="4"/>
  <c r="O33" i="4"/>
  <c r="N33" i="4"/>
  <c r="M33" i="4"/>
  <c r="L33" i="4"/>
  <c r="J33" i="4"/>
  <c r="G33" i="4"/>
  <c r="F33" i="4"/>
  <c r="O32" i="4"/>
  <c r="N32" i="4"/>
  <c r="M32" i="4"/>
  <c r="L32" i="4"/>
  <c r="J32" i="4"/>
  <c r="G32" i="4"/>
  <c r="F32" i="4"/>
  <c r="O31" i="4"/>
  <c r="N31" i="4"/>
  <c r="M31" i="4"/>
  <c r="L31" i="4"/>
  <c r="J31" i="4"/>
  <c r="G31" i="4"/>
  <c r="F31" i="4"/>
  <c r="O30" i="4"/>
  <c r="N30" i="4"/>
  <c r="M30" i="4"/>
  <c r="L30" i="4"/>
  <c r="J30" i="4"/>
  <c r="I30" i="4"/>
  <c r="G30" i="4"/>
  <c r="F30" i="4"/>
  <c r="O29" i="4"/>
  <c r="N29" i="4"/>
  <c r="M29" i="4"/>
  <c r="L29" i="4"/>
  <c r="J29" i="4"/>
  <c r="I29" i="4"/>
  <c r="G29" i="4"/>
  <c r="F29" i="4"/>
  <c r="O28" i="4"/>
  <c r="N28" i="4"/>
  <c r="M28" i="4"/>
  <c r="L28" i="4"/>
  <c r="J28" i="4"/>
  <c r="I28" i="4"/>
  <c r="G28" i="4"/>
  <c r="O27" i="4"/>
  <c r="N27" i="4"/>
  <c r="M27" i="4"/>
  <c r="L27" i="4"/>
  <c r="J27" i="4"/>
  <c r="I27" i="4"/>
  <c r="G27" i="4"/>
  <c r="F27" i="4"/>
  <c r="O26" i="4"/>
  <c r="N26" i="4"/>
  <c r="M26" i="4"/>
  <c r="L26" i="4"/>
  <c r="J26" i="4"/>
  <c r="I26" i="4"/>
  <c r="G26" i="4"/>
  <c r="F26" i="4"/>
  <c r="O25" i="4"/>
  <c r="N25" i="4"/>
  <c r="M25" i="4"/>
  <c r="L25" i="4"/>
  <c r="J25" i="4"/>
  <c r="I25" i="4"/>
  <c r="G25" i="4"/>
  <c r="F25" i="4"/>
  <c r="N24" i="4"/>
  <c r="L24" i="4"/>
  <c r="I24" i="4"/>
  <c r="N23" i="4"/>
  <c r="L23" i="4"/>
  <c r="I23" i="4"/>
  <c r="O22" i="4"/>
  <c r="N22" i="4"/>
  <c r="L22" i="4"/>
  <c r="I22" i="4"/>
  <c r="O21" i="4"/>
  <c r="N21" i="4"/>
  <c r="M21" i="4"/>
  <c r="L21" i="4"/>
  <c r="I21" i="4"/>
  <c r="G21" i="4"/>
  <c r="M20" i="4"/>
  <c r="L20" i="4"/>
  <c r="J20" i="4"/>
  <c r="I20" i="4"/>
  <c r="N19" i="4"/>
  <c r="M19" i="4"/>
  <c r="L19" i="4"/>
  <c r="J19" i="4"/>
  <c r="G19" i="4"/>
  <c r="F19" i="4"/>
  <c r="N18" i="4"/>
  <c r="M18" i="4"/>
  <c r="L18" i="4"/>
  <c r="J18" i="4"/>
  <c r="G18" i="4"/>
  <c r="F18" i="4"/>
  <c r="N17" i="4"/>
  <c r="M17" i="4"/>
  <c r="L17" i="4"/>
  <c r="J17" i="4"/>
  <c r="G17" i="4"/>
  <c r="F17" i="4"/>
  <c r="N16" i="4"/>
  <c r="M16" i="4"/>
  <c r="L16" i="4"/>
  <c r="J16" i="4"/>
  <c r="G16" i="4"/>
  <c r="F16" i="4"/>
  <c r="O15" i="4"/>
  <c r="N15" i="4"/>
  <c r="M15" i="4"/>
  <c r="L15" i="4"/>
  <c r="J15" i="4"/>
  <c r="I15" i="4"/>
  <c r="G15" i="4"/>
  <c r="F15" i="4"/>
  <c r="N14" i="4"/>
  <c r="L14" i="4"/>
  <c r="F14" i="4"/>
  <c r="O13" i="4"/>
  <c r="N13" i="4"/>
  <c r="M13" i="4"/>
  <c r="L13" i="4"/>
  <c r="J13" i="4"/>
  <c r="G13" i="4"/>
  <c r="F13" i="4"/>
  <c r="O12" i="4"/>
  <c r="N12" i="4"/>
  <c r="M12" i="4"/>
  <c r="L12" i="4"/>
  <c r="J12" i="4"/>
  <c r="G12" i="4"/>
  <c r="F12" i="4"/>
  <c r="O11" i="4"/>
  <c r="N11" i="4"/>
  <c r="M11" i="4"/>
  <c r="L11" i="4"/>
  <c r="J11" i="4"/>
  <c r="I11" i="4"/>
  <c r="G11" i="4"/>
  <c r="F11" i="4"/>
  <c r="O10" i="4"/>
  <c r="N10" i="4"/>
  <c r="M10" i="4"/>
  <c r="L10" i="4"/>
  <c r="J10" i="4"/>
  <c r="I10" i="4"/>
  <c r="G10" i="4"/>
  <c r="F10" i="4"/>
  <c r="O9" i="4"/>
  <c r="N9" i="4"/>
  <c r="M9" i="4"/>
  <c r="L9" i="4"/>
  <c r="I9" i="4"/>
  <c r="G9" i="4"/>
  <c r="F9" i="4"/>
  <c r="O84" i="1"/>
  <c r="M128" i="1"/>
  <c r="N128" i="1"/>
  <c r="O128" i="1"/>
  <c r="J128" i="1"/>
  <c r="I128" i="1"/>
  <c r="O118" i="1"/>
  <c r="N118" i="1"/>
  <c r="N119" i="1"/>
  <c r="M118" i="1"/>
  <c r="J118" i="1"/>
  <c r="I118" i="1"/>
  <c r="I96" i="1"/>
  <c r="I97" i="1"/>
  <c r="J79" i="4" l="1"/>
  <c r="J9" i="4"/>
  <c r="L162" i="4"/>
  <c r="F28" i="4"/>
  <c r="J9" i="1" l="1"/>
  <c r="M9" i="1"/>
  <c r="N9" i="1"/>
  <c r="L20" i="1" l="1"/>
  <c r="I20" i="1"/>
  <c r="J20" i="1"/>
  <c r="M20" i="1"/>
  <c r="L118" i="1" l="1"/>
  <c r="L128" i="1"/>
  <c r="I9" i="1"/>
  <c r="F148" i="1" l="1"/>
  <c r="G148" i="1"/>
  <c r="I148" i="1"/>
  <c r="J148" i="1"/>
  <c r="M148" i="1"/>
  <c r="N148" i="1"/>
  <c r="J84" i="1" l="1"/>
  <c r="N24" i="1" l="1"/>
  <c r="I23" i="1"/>
  <c r="I24" i="1"/>
  <c r="N23" i="1"/>
  <c r="N66" i="1"/>
  <c r="N67" i="1"/>
  <c r="N68" i="1"/>
  <c r="N69" i="1"/>
  <c r="N70" i="1"/>
  <c r="N48" i="1"/>
  <c r="N49" i="1"/>
  <c r="N50" i="1"/>
  <c r="N51" i="1"/>
  <c r="N52" i="1"/>
  <c r="N53" i="1"/>
  <c r="N47" i="1"/>
  <c r="N46" i="1"/>
  <c r="M29" i="1"/>
  <c r="M12" i="1"/>
  <c r="M13" i="1"/>
  <c r="M15" i="1"/>
  <c r="M16" i="1"/>
  <c r="M17" i="1"/>
  <c r="M18" i="1"/>
  <c r="M19" i="1"/>
  <c r="M21" i="1"/>
  <c r="M25" i="1"/>
  <c r="M26" i="1"/>
  <c r="M11" i="1"/>
  <c r="M73" i="1"/>
  <c r="L70" i="1"/>
  <c r="L69" i="1"/>
  <c r="L68" i="1"/>
  <c r="L51" i="1"/>
  <c r="L50" i="1"/>
  <c r="L46" i="1"/>
  <c r="L35" i="1"/>
  <c r="L34" i="1"/>
  <c r="L33" i="1"/>
  <c r="L32" i="1"/>
  <c r="L31" i="1"/>
  <c r="L24" i="1"/>
  <c r="L23" i="1"/>
  <c r="L22" i="1"/>
  <c r="L21" i="1"/>
  <c r="L19" i="1"/>
  <c r="L18" i="1"/>
  <c r="L17" i="1"/>
  <c r="L16" i="1"/>
  <c r="L14" i="1"/>
  <c r="L13" i="1"/>
  <c r="L12" i="1"/>
  <c r="M84" i="1" l="1"/>
  <c r="N84" i="1"/>
  <c r="J19" i="1" l="1"/>
  <c r="J69" i="1"/>
  <c r="N45" i="1"/>
  <c r="N44" i="1"/>
  <c r="M44" i="1"/>
  <c r="L43" i="1"/>
  <c r="L45" i="1"/>
  <c r="L44" i="1"/>
  <c r="I22" i="1"/>
  <c r="N21" i="1"/>
  <c r="N22" i="1"/>
  <c r="I21" i="1"/>
  <c r="G160" i="1"/>
  <c r="G161" i="1"/>
  <c r="G159" i="1"/>
  <c r="G158" i="1"/>
  <c r="G157" i="1"/>
  <c r="G156" i="1"/>
  <c r="G154" i="1"/>
  <c r="G155" i="1"/>
  <c r="G153" i="1"/>
  <c r="G152" i="1"/>
  <c r="G149" i="1"/>
  <c r="G150" i="1"/>
  <c r="G151" i="1"/>
  <c r="G147" i="1"/>
  <c r="G143" i="1"/>
  <c r="G144" i="1"/>
  <c r="G145" i="1"/>
  <c r="G146" i="1"/>
  <c r="G142" i="1"/>
  <c r="G141" i="1"/>
  <c r="G136" i="1"/>
  <c r="G137" i="1"/>
  <c r="G138" i="1"/>
  <c r="G139" i="1"/>
  <c r="G140" i="1"/>
  <c r="G135" i="1"/>
  <c r="G134" i="1"/>
  <c r="G132" i="1"/>
  <c r="G133" i="1"/>
  <c r="G131" i="1"/>
  <c r="G130" i="1"/>
  <c r="G122" i="1"/>
  <c r="G123" i="1"/>
  <c r="G124" i="1"/>
  <c r="G125" i="1"/>
  <c r="G126" i="1"/>
  <c r="G127" i="1"/>
  <c r="G129" i="1"/>
  <c r="G121" i="1"/>
  <c r="G120" i="1"/>
  <c r="G117" i="1"/>
  <c r="G119" i="1"/>
  <c r="G116" i="1"/>
  <c r="G113" i="1"/>
  <c r="G114" i="1"/>
  <c r="G115" i="1"/>
  <c r="G112" i="1"/>
  <c r="G111" i="1"/>
  <c r="G103" i="1"/>
  <c r="G104" i="1"/>
  <c r="G105" i="1"/>
  <c r="G106" i="1"/>
  <c r="G107" i="1"/>
  <c r="G108" i="1"/>
  <c r="G109" i="1"/>
  <c r="G110" i="1"/>
  <c r="G102" i="1"/>
  <c r="G101" i="1"/>
  <c r="G99" i="1"/>
  <c r="G98" i="1"/>
  <c r="G97" i="1"/>
  <c r="G96" i="1"/>
  <c r="G86" i="1"/>
  <c r="G87" i="1"/>
  <c r="G88" i="1"/>
  <c r="G89" i="1"/>
  <c r="G90" i="1"/>
  <c r="G94" i="1"/>
  <c r="G95" i="1"/>
  <c r="G85" i="1"/>
  <c r="G84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4" i="1"/>
  <c r="N14" i="1" l="1"/>
  <c r="J97" i="1" l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9" i="1"/>
  <c r="J150" i="1"/>
  <c r="J151" i="1"/>
  <c r="J153" i="1"/>
  <c r="J154" i="1"/>
  <c r="J155" i="1"/>
  <c r="J157" i="1"/>
  <c r="J159" i="1"/>
  <c r="J160" i="1"/>
  <c r="J161" i="1"/>
  <c r="J86" i="1"/>
  <c r="J87" i="1"/>
  <c r="J88" i="1"/>
  <c r="J89" i="1"/>
  <c r="J90" i="1"/>
  <c r="J94" i="1"/>
  <c r="J95" i="1"/>
  <c r="J85" i="1"/>
  <c r="J72" i="1"/>
  <c r="J73" i="1"/>
  <c r="J74" i="1"/>
  <c r="J71" i="1"/>
  <c r="J67" i="1"/>
  <c r="J65" i="1"/>
  <c r="J64" i="1"/>
  <c r="J63" i="1"/>
  <c r="J62" i="1"/>
  <c r="J61" i="1"/>
  <c r="J56" i="1"/>
  <c r="J57" i="1"/>
  <c r="J58" i="1"/>
  <c r="J59" i="1"/>
  <c r="J60" i="1"/>
  <c r="J55" i="1"/>
  <c r="J30" i="1"/>
  <c r="J31" i="1"/>
  <c r="J32" i="1"/>
  <c r="J33" i="1"/>
  <c r="J35" i="1"/>
  <c r="J36" i="1"/>
  <c r="J37" i="1"/>
  <c r="J38" i="1"/>
  <c r="J39" i="1"/>
  <c r="J40" i="1"/>
  <c r="J41" i="1"/>
  <c r="J43" i="1"/>
  <c r="J44" i="1"/>
  <c r="J47" i="1"/>
  <c r="J48" i="1"/>
  <c r="J29" i="1"/>
  <c r="J28" i="1"/>
  <c r="J27" i="1"/>
  <c r="J12" i="1"/>
  <c r="J13" i="1"/>
  <c r="J15" i="1"/>
  <c r="J16" i="1"/>
  <c r="J17" i="1"/>
  <c r="J18" i="1"/>
  <c r="J25" i="1"/>
  <c r="J26" i="1"/>
  <c r="J11" i="1"/>
  <c r="J10" i="1"/>
  <c r="L10" i="1"/>
  <c r="N161" i="1"/>
  <c r="M161" i="1"/>
  <c r="I161" i="1"/>
  <c r="N160" i="1"/>
  <c r="M160" i="1"/>
  <c r="I160" i="1"/>
  <c r="O159" i="1"/>
  <c r="N159" i="1"/>
  <c r="M159" i="1"/>
  <c r="I159" i="1"/>
  <c r="O158" i="1"/>
  <c r="N158" i="1"/>
  <c r="J158" i="1"/>
  <c r="N157" i="1"/>
  <c r="M157" i="1"/>
  <c r="I157" i="1"/>
  <c r="O155" i="1"/>
  <c r="N155" i="1"/>
  <c r="M155" i="1"/>
  <c r="I155" i="1"/>
  <c r="O154" i="1"/>
  <c r="N154" i="1"/>
  <c r="M154" i="1"/>
  <c r="I154" i="1"/>
  <c r="O153" i="1"/>
  <c r="N153" i="1"/>
  <c r="M153" i="1"/>
  <c r="I153" i="1"/>
  <c r="O152" i="1"/>
  <c r="N152" i="1"/>
  <c r="M152" i="1"/>
  <c r="O151" i="1"/>
  <c r="N151" i="1"/>
  <c r="M151" i="1"/>
  <c r="I151" i="1"/>
  <c r="O150" i="1"/>
  <c r="N150" i="1"/>
  <c r="M150" i="1"/>
  <c r="I150" i="1"/>
  <c r="O149" i="1"/>
  <c r="N149" i="1"/>
  <c r="M149" i="1"/>
  <c r="I149" i="1"/>
  <c r="O147" i="1"/>
  <c r="N147" i="1"/>
  <c r="M147" i="1"/>
  <c r="I147" i="1"/>
  <c r="O146" i="1"/>
  <c r="N146" i="1"/>
  <c r="M146" i="1"/>
  <c r="I146" i="1"/>
  <c r="O145" i="1"/>
  <c r="N145" i="1"/>
  <c r="M145" i="1"/>
  <c r="I145" i="1"/>
  <c r="O144" i="1"/>
  <c r="N144" i="1"/>
  <c r="M144" i="1"/>
  <c r="I144" i="1"/>
  <c r="O143" i="1"/>
  <c r="N143" i="1"/>
  <c r="M143" i="1"/>
  <c r="I143" i="1"/>
  <c r="O142" i="1"/>
  <c r="N142" i="1"/>
  <c r="M142" i="1"/>
  <c r="I142" i="1"/>
  <c r="O141" i="1"/>
  <c r="N141" i="1"/>
  <c r="M141" i="1"/>
  <c r="I141" i="1"/>
  <c r="O140" i="1"/>
  <c r="N140" i="1"/>
  <c r="M140" i="1"/>
  <c r="I140" i="1"/>
  <c r="O139" i="1"/>
  <c r="N139" i="1"/>
  <c r="M139" i="1"/>
  <c r="I139" i="1"/>
  <c r="O138" i="1"/>
  <c r="N138" i="1"/>
  <c r="M138" i="1"/>
  <c r="I138" i="1"/>
  <c r="O137" i="1"/>
  <c r="N137" i="1"/>
  <c r="M137" i="1"/>
  <c r="I137" i="1"/>
  <c r="O136" i="1"/>
  <c r="N136" i="1"/>
  <c r="M136" i="1"/>
  <c r="I136" i="1"/>
  <c r="O135" i="1"/>
  <c r="N135" i="1"/>
  <c r="M135" i="1"/>
  <c r="I135" i="1"/>
  <c r="O134" i="1"/>
  <c r="N134" i="1"/>
  <c r="M134" i="1"/>
  <c r="I134" i="1"/>
  <c r="O133" i="1"/>
  <c r="N133" i="1"/>
  <c r="M133" i="1"/>
  <c r="I133" i="1"/>
  <c r="O132" i="1"/>
  <c r="N132" i="1"/>
  <c r="M132" i="1"/>
  <c r="I132" i="1"/>
  <c r="O131" i="1"/>
  <c r="N131" i="1"/>
  <c r="M131" i="1"/>
  <c r="I131" i="1"/>
  <c r="O130" i="1"/>
  <c r="N130" i="1"/>
  <c r="M130" i="1"/>
  <c r="O129" i="1"/>
  <c r="N129" i="1"/>
  <c r="M129" i="1"/>
  <c r="I129" i="1"/>
  <c r="O127" i="1"/>
  <c r="N127" i="1"/>
  <c r="M127" i="1"/>
  <c r="I127" i="1"/>
  <c r="O126" i="1"/>
  <c r="N126" i="1"/>
  <c r="M126" i="1"/>
  <c r="I126" i="1"/>
  <c r="O125" i="1"/>
  <c r="N125" i="1"/>
  <c r="M125" i="1"/>
  <c r="I125" i="1"/>
  <c r="O124" i="1"/>
  <c r="N124" i="1"/>
  <c r="M124" i="1"/>
  <c r="I124" i="1"/>
  <c r="O123" i="1"/>
  <c r="N123" i="1"/>
  <c r="M123" i="1"/>
  <c r="I123" i="1"/>
  <c r="O122" i="1"/>
  <c r="N122" i="1"/>
  <c r="M122" i="1"/>
  <c r="I122" i="1"/>
  <c r="O121" i="1"/>
  <c r="N121" i="1"/>
  <c r="M121" i="1"/>
  <c r="I121" i="1"/>
  <c r="O120" i="1"/>
  <c r="N120" i="1"/>
  <c r="M120" i="1"/>
  <c r="I120" i="1"/>
  <c r="O119" i="1"/>
  <c r="M119" i="1"/>
  <c r="I119" i="1"/>
  <c r="O117" i="1"/>
  <c r="N117" i="1"/>
  <c r="M117" i="1"/>
  <c r="I117" i="1"/>
  <c r="O116" i="1"/>
  <c r="N116" i="1"/>
  <c r="M116" i="1"/>
  <c r="I116" i="1"/>
  <c r="O115" i="1"/>
  <c r="N115" i="1"/>
  <c r="M115" i="1"/>
  <c r="I115" i="1"/>
  <c r="N114" i="1"/>
  <c r="M114" i="1"/>
  <c r="I114" i="1"/>
  <c r="N113" i="1"/>
  <c r="M113" i="1"/>
  <c r="I113" i="1"/>
  <c r="N112" i="1"/>
  <c r="M112" i="1"/>
  <c r="I112" i="1"/>
  <c r="O111" i="1"/>
  <c r="N111" i="1"/>
  <c r="M111" i="1"/>
  <c r="I111" i="1"/>
  <c r="O110" i="1"/>
  <c r="N110" i="1"/>
  <c r="M110" i="1"/>
  <c r="I110" i="1"/>
  <c r="N109" i="1"/>
  <c r="M109" i="1"/>
  <c r="I109" i="1"/>
  <c r="O108" i="1"/>
  <c r="N108" i="1"/>
  <c r="M108" i="1"/>
  <c r="I108" i="1"/>
  <c r="N107" i="1"/>
  <c r="M107" i="1"/>
  <c r="I107" i="1"/>
  <c r="O106" i="1"/>
  <c r="N106" i="1"/>
  <c r="M106" i="1"/>
  <c r="I106" i="1"/>
  <c r="O105" i="1"/>
  <c r="N105" i="1"/>
  <c r="M105" i="1"/>
  <c r="I105" i="1"/>
  <c r="O104" i="1"/>
  <c r="N104" i="1"/>
  <c r="M104" i="1"/>
  <c r="I104" i="1"/>
  <c r="O103" i="1"/>
  <c r="N103" i="1"/>
  <c r="M103" i="1"/>
  <c r="I103" i="1"/>
  <c r="O102" i="1"/>
  <c r="N102" i="1"/>
  <c r="M102" i="1"/>
  <c r="I102" i="1"/>
  <c r="O101" i="1"/>
  <c r="N101" i="1"/>
  <c r="M101" i="1"/>
  <c r="I101" i="1"/>
  <c r="O99" i="1"/>
  <c r="N99" i="1"/>
  <c r="M99" i="1"/>
  <c r="I99" i="1"/>
  <c r="O98" i="1"/>
  <c r="N98" i="1"/>
  <c r="M98" i="1"/>
  <c r="O97" i="1"/>
  <c r="N97" i="1"/>
  <c r="M97" i="1"/>
  <c r="O96" i="1"/>
  <c r="N96" i="1"/>
  <c r="J96" i="1"/>
  <c r="O95" i="1"/>
  <c r="N95" i="1"/>
  <c r="M95" i="1"/>
  <c r="I95" i="1"/>
  <c r="N94" i="1"/>
  <c r="I94" i="1"/>
  <c r="N93" i="1"/>
  <c r="M93" i="1"/>
  <c r="I93" i="1"/>
  <c r="N92" i="1"/>
  <c r="I92" i="1"/>
  <c r="O90" i="1"/>
  <c r="N90" i="1"/>
  <c r="M90" i="1"/>
  <c r="I90" i="1"/>
  <c r="O89" i="1"/>
  <c r="N89" i="1"/>
  <c r="M89" i="1"/>
  <c r="I89" i="1"/>
  <c r="O88" i="1"/>
  <c r="N88" i="1"/>
  <c r="M88" i="1"/>
  <c r="I88" i="1"/>
  <c r="O87" i="1"/>
  <c r="N87" i="1"/>
  <c r="M87" i="1"/>
  <c r="I87" i="1"/>
  <c r="O86" i="1"/>
  <c r="N86" i="1"/>
  <c r="M86" i="1"/>
  <c r="I86" i="1"/>
  <c r="O85" i="1"/>
  <c r="N85" i="1"/>
  <c r="M85" i="1"/>
  <c r="I85" i="1"/>
  <c r="I84" i="1"/>
  <c r="N79" i="1"/>
  <c r="M79" i="1"/>
  <c r="L79" i="1"/>
  <c r="N78" i="1"/>
  <c r="L78" i="1"/>
  <c r="I78" i="1"/>
  <c r="N77" i="1"/>
  <c r="L77" i="1"/>
  <c r="I77" i="1"/>
  <c r="N76" i="1"/>
  <c r="L76" i="1"/>
  <c r="I76" i="1"/>
  <c r="N75" i="1"/>
  <c r="L75" i="1"/>
  <c r="I75" i="1"/>
  <c r="N74" i="1"/>
  <c r="L74" i="1"/>
  <c r="I74" i="1"/>
  <c r="N73" i="1"/>
  <c r="L73" i="1"/>
  <c r="I73" i="1"/>
  <c r="N72" i="1"/>
  <c r="M72" i="1"/>
  <c r="L72" i="1"/>
  <c r="I72" i="1"/>
  <c r="N71" i="1"/>
  <c r="M71" i="1"/>
  <c r="L71" i="1"/>
  <c r="I71" i="1"/>
  <c r="I69" i="1"/>
  <c r="L67" i="1"/>
  <c r="I67" i="1"/>
  <c r="L66" i="1"/>
  <c r="I66" i="1"/>
  <c r="N65" i="1"/>
  <c r="M65" i="1"/>
  <c r="L65" i="1"/>
  <c r="I65" i="1"/>
  <c r="N64" i="1"/>
  <c r="M64" i="1"/>
  <c r="L64" i="1"/>
  <c r="I64" i="1"/>
  <c r="I63" i="1"/>
  <c r="I62" i="1"/>
  <c r="N61" i="1"/>
  <c r="M61" i="1"/>
  <c r="L61" i="1"/>
  <c r="I61" i="1"/>
  <c r="N60" i="1"/>
  <c r="M60" i="1"/>
  <c r="L60" i="1"/>
  <c r="I60" i="1"/>
  <c r="N59" i="1"/>
  <c r="M59" i="1"/>
  <c r="L59" i="1"/>
  <c r="I59" i="1"/>
  <c r="N58" i="1"/>
  <c r="L58" i="1"/>
  <c r="I58" i="1"/>
  <c r="N57" i="1"/>
  <c r="M57" i="1"/>
  <c r="L57" i="1"/>
  <c r="I57" i="1"/>
  <c r="N56" i="1"/>
  <c r="M56" i="1"/>
  <c r="L56" i="1"/>
  <c r="I56" i="1"/>
  <c r="N55" i="1"/>
  <c r="M55" i="1"/>
  <c r="L55" i="1"/>
  <c r="I55" i="1"/>
  <c r="N54" i="1"/>
  <c r="L54" i="1"/>
  <c r="M54" i="1"/>
  <c r="L53" i="1"/>
  <c r="I53" i="1"/>
  <c r="L52" i="1"/>
  <c r="I52" i="1"/>
  <c r="L49" i="1"/>
  <c r="I49" i="1"/>
  <c r="M48" i="1"/>
  <c r="L48" i="1"/>
  <c r="I48" i="1"/>
  <c r="M47" i="1"/>
  <c r="L47" i="1"/>
  <c r="I47" i="1"/>
  <c r="I44" i="1"/>
  <c r="N43" i="1"/>
  <c r="M43" i="1"/>
  <c r="N42" i="1"/>
  <c r="L42" i="1"/>
  <c r="I42" i="1"/>
  <c r="N41" i="1"/>
  <c r="M41" i="1"/>
  <c r="L41" i="1"/>
  <c r="I41" i="1"/>
  <c r="N40" i="1"/>
  <c r="M40" i="1"/>
  <c r="L40" i="1"/>
  <c r="I40" i="1"/>
  <c r="N39" i="1"/>
  <c r="M39" i="1"/>
  <c r="L39" i="1"/>
  <c r="I39" i="1"/>
  <c r="N38" i="1"/>
  <c r="M38" i="1"/>
  <c r="L38" i="1"/>
  <c r="I38" i="1"/>
  <c r="N37" i="1"/>
  <c r="M37" i="1"/>
  <c r="L37" i="1"/>
  <c r="I37" i="1"/>
  <c r="N36" i="1"/>
  <c r="M36" i="1"/>
  <c r="L36" i="1"/>
  <c r="I36" i="1"/>
  <c r="N35" i="1"/>
  <c r="M35" i="1"/>
  <c r="I35" i="1"/>
  <c r="N34" i="1"/>
  <c r="N33" i="1"/>
  <c r="M33" i="1"/>
  <c r="N32" i="1"/>
  <c r="M32" i="1"/>
  <c r="N31" i="1"/>
  <c r="M31" i="1"/>
  <c r="N30" i="1"/>
  <c r="M30" i="1"/>
  <c r="L30" i="1"/>
  <c r="I30" i="1"/>
  <c r="N29" i="1"/>
  <c r="L29" i="1"/>
  <c r="I29" i="1"/>
  <c r="N28" i="1"/>
  <c r="M28" i="1"/>
  <c r="L28" i="1"/>
  <c r="I28" i="1"/>
  <c r="N27" i="1"/>
  <c r="M27" i="1"/>
  <c r="L27" i="1"/>
  <c r="I27" i="1"/>
  <c r="N26" i="1"/>
  <c r="L26" i="1"/>
  <c r="I26" i="1"/>
  <c r="N25" i="1"/>
  <c r="L25" i="1"/>
  <c r="I25" i="1"/>
  <c r="N19" i="1"/>
  <c r="N18" i="1"/>
  <c r="N17" i="1"/>
  <c r="N16" i="1"/>
  <c r="N15" i="1"/>
  <c r="L15" i="1"/>
  <c r="I15" i="1"/>
  <c r="N13" i="1"/>
  <c r="N12" i="1"/>
  <c r="N11" i="1"/>
  <c r="L11" i="1"/>
  <c r="I11" i="1"/>
  <c r="N10" i="1"/>
  <c r="M10" i="1"/>
  <c r="I10" i="1"/>
  <c r="N156" i="1" l="1"/>
  <c r="I98" i="1"/>
  <c r="J79" i="1"/>
  <c r="J152" i="1"/>
  <c r="M156" i="1"/>
  <c r="L148" i="1"/>
  <c r="J54" i="1"/>
  <c r="J130" i="1"/>
  <c r="J156" i="1"/>
  <c r="J98" i="1"/>
  <c r="I152" i="1"/>
  <c r="M63" i="1"/>
  <c r="N63" i="1"/>
  <c r="L63" i="1"/>
  <c r="L9" i="1"/>
  <c r="I54" i="1"/>
  <c r="I130" i="1"/>
  <c r="I156" i="1"/>
  <c r="M96" i="1"/>
  <c r="M158" i="1"/>
  <c r="J162" i="1"/>
  <c r="I158" i="1"/>
  <c r="L84" i="1" l="1"/>
  <c r="L123" i="1"/>
  <c r="L98" i="1"/>
  <c r="L90" i="1"/>
  <c r="L160" i="1"/>
  <c r="L141" i="1"/>
  <c r="L133" i="1"/>
  <c r="L108" i="1"/>
  <c r="L153" i="1"/>
  <c r="L137" i="1"/>
  <c r="L107" i="1"/>
  <c r="L145" i="1"/>
  <c r="L86" i="1"/>
  <c r="L127" i="1"/>
  <c r="L119" i="1"/>
  <c r="L144" i="1"/>
  <c r="L136" i="1"/>
  <c r="L85" i="1"/>
  <c r="O162" i="1"/>
  <c r="L159" i="1"/>
  <c r="L95" i="1"/>
  <c r="L151" i="1"/>
  <c r="L122" i="1"/>
  <c r="L106" i="1"/>
  <c r="L94" i="1"/>
  <c r="L101" i="1"/>
  <c r="L147" i="1"/>
  <c r="L139" i="1"/>
  <c r="L131" i="1"/>
  <c r="L115" i="1"/>
  <c r="L88" i="1"/>
  <c r="L156" i="1"/>
  <c r="N162" i="1"/>
  <c r="L155" i="1"/>
  <c r="L150" i="1"/>
  <c r="L125" i="1"/>
  <c r="L121" i="1"/>
  <c r="L111" i="1"/>
  <c r="L105" i="1"/>
  <c r="L92" i="1"/>
  <c r="L99" i="1"/>
  <c r="L102" i="1"/>
  <c r="L97" i="1"/>
  <c r="L158" i="1"/>
  <c r="L103" i="1"/>
  <c r="L140" i="1"/>
  <c r="L132" i="1"/>
  <c r="L116" i="1"/>
  <c r="L89" i="1"/>
  <c r="L129" i="1"/>
  <c r="L161" i="1"/>
  <c r="L126" i="1"/>
  <c r="L112" i="1"/>
  <c r="L96" i="1"/>
  <c r="L113" i="1"/>
  <c r="L143" i="1"/>
  <c r="L135" i="1"/>
  <c r="L146" i="1"/>
  <c r="L142" i="1"/>
  <c r="L138" i="1"/>
  <c r="L134" i="1"/>
  <c r="L130" i="1"/>
  <c r="L109" i="1"/>
  <c r="L93" i="1"/>
  <c r="L87" i="1"/>
  <c r="L152" i="1"/>
  <c r="L117" i="1"/>
  <c r="L154" i="1"/>
  <c r="L149" i="1"/>
  <c r="L124" i="1"/>
  <c r="L120" i="1"/>
  <c r="L110" i="1"/>
  <c r="L104" i="1"/>
  <c r="L157" i="1"/>
  <c r="L114" i="1"/>
  <c r="M62" i="1"/>
  <c r="L62" i="1"/>
  <c r="N62" i="1"/>
  <c r="I162" i="1"/>
  <c r="M162" i="1"/>
  <c r="L162" i="1" l="1"/>
</calcChain>
</file>

<file path=xl/sharedStrings.xml><?xml version="1.0" encoding="utf-8"?>
<sst xmlns="http://schemas.openxmlformats.org/spreadsheetml/2006/main" count="1059" uniqueCount="497">
  <si>
    <t>Отчет</t>
  </si>
  <si>
    <t xml:space="preserve">об исполнении республиканского бюджета </t>
  </si>
  <si>
    <t>Кабардино-Балкарской Республики</t>
  </si>
  <si>
    <t>(тыс.рублей)</t>
  </si>
  <si>
    <t>Наименование показателей</t>
  </si>
  <si>
    <t>Код бюджетной классификации</t>
  </si>
  <si>
    <t>прирост/сокращение к прошлому году, тыс.рублей</t>
  </si>
  <si>
    <t>тыс.рублей</t>
  </si>
  <si>
    <t>доля в общих ассигнованиях</t>
  </si>
  <si>
    <t>в % к годовому плану</t>
  </si>
  <si>
    <t>НАЛОГОВЫЕ И НЕНАЛОГОВЫЕ ДОХОДЫ</t>
  </si>
  <si>
    <t>000 1 00 00000 00 0000 000</t>
  </si>
  <si>
    <t>НАЛОГОВЫЕ ДОХОДЫ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</si>
  <si>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</si>
  <si>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</si>
  <si>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</si>
  <si>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 xml:space="preserve">000 1 01 01010 00 0000 110 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</si>
  <si>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</si>
  <si>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</si>
  <si>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</si>
  <si>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</si>
  <si>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</si>
  <si>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</si>
  <si>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</si>
  <si>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</si>
  <si>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</si>
  <si>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</si>
  <si>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</si>
  <si>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</si>
  <si>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</si>
  <si>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</si>
  <si>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</si>
  <si>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000 1 03 02000 01 0000110</t>
  </si>
  <si>
    <t>Акцизы на алкогольную продукцию</t>
  </si>
  <si>
    <t>000  1  03 21000  00  0000  000</t>
  </si>
  <si>
    <t>Доходы от уплаты акцизов на ГСМ (УФК Смоленской области)</t>
  </si>
  <si>
    <t>000  1  03  31000  00  0000  000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</si>
  <si>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</si>
  <si>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</si>
  <si>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</si>
  <si>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</si>
  <si>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</si>
  <si>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</si>
  <si>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</si>
  <si>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</si>
  <si>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</si>
  <si>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</si>
  <si>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сельскохозяйственный налог</t>
  </si>
  <si>
    <t>Налог на профессиональный доход</t>
  </si>
  <si>
    <t>Налоги на имущество</t>
  </si>
  <si>
    <t>000 1 06 00000 00 0000 000</t>
  </si>
  <si>
    <t>Налог на имущество организаций</t>
  </si>
  <si>
    <t>000 1 06 02000 02 0000 110</t>
  </si>
  <si>
    <t>Транспортный налог</t>
  </si>
  <si>
    <t>000 1 06 04000 02 0000 110</t>
  </si>
  <si>
    <t>Налог на игорный бизнес</t>
  </si>
  <si>
    <t>000 1 06 05000 02 0000 110</t>
  </si>
  <si>
    <t>Налоги, сборы и регулярные платежи за пользование природными ресурсами</t>
  </si>
  <si>
    <t>000 1 07 00000 00 0000 000</t>
  </si>
  <si>
    <t>Налог на добычу полезных ископаемых</t>
  </si>
  <si>
    <t>000 1 07 01000 01 0000 110</t>
  </si>
  <si>
    <t>Регулярные платежи за добычу полезных ископаемых (роялти) при выполнении соглашений о разделе продукции</t>
  </si>
  <si>
    <t>000 1 07 02000 01 0000 110</t>
  </si>
  <si>
    <t>Сборы за пользование объектами животного мира и за пользование объектами водных биологических ресурсов</t>
  </si>
  <si>
    <t>000 1 07 04000 01 0000 110</t>
  </si>
  <si>
    <t>Государственная пошлина</t>
  </si>
  <si>
    <t>000 1 08 00000 00 0000 000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</si>
  <si>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</si>
  <si>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</si>
  <si>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</si>
  <si>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</si>
  <si>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</si>
  <si>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</si>
  <si>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000 1 09 04000 00 0000 110</t>
  </si>
  <si>
    <t>Прочие налоги и сборы (по отмененным налогам и сборам субъектов Российской Федерации)</t>
  </si>
  <si>
    <t>000 1 09 06000 02 0000 110</t>
  </si>
  <si>
    <t xml:space="preserve"> 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</si>
  <si>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</si>
  <si>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</si>
  <si>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</si>
  <si>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</si>
  <si>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Доходы от оказания платных услуг (работ) и компенсации затрат государства</t>
  </si>
  <si>
    <t>000 1 13 00000 00 0000 000</t>
  </si>
  <si>
    <t>Доходы от продажи материальных и нематериальных активов</t>
  </si>
  <si>
    <t>000 1 14 00000 00 0000 000</t>
  </si>
  <si>
    <t>Административные платежи и сборы</t>
  </si>
  <si>
    <t>000 1 15 00000 00 0000 000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</si>
  <si>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</si>
  <si>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</si>
  <si>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</si>
  <si>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</si>
  <si>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</si>
  <si>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</si>
  <si>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</si>
  <si>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</si>
  <si>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</si>
  <si>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</si>
  <si>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</si>
  <si>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000 2 02 15001 02 0000 150</t>
  </si>
  <si>
    <t>Дотации бюджетам субъектов Российской Федерации на поддержку мер по обеспечению сбалансированности бюджетов</t>
  </si>
  <si>
    <t>000 2 02 15002 00 0000 150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</si>
  <si>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</si>
  <si>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000 2 02 15009 02 0000 150</t>
  </si>
  <si>
    <t>Субсидии бюджетам бюджетной системы 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</si>
  <si>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</si>
  <si>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</si>
  <si>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</si>
  <si>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</si>
  <si>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</si>
  <si>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Безвозмездные поступления от государственных (муниципальных) организаций</t>
  </si>
  <si>
    <t>000 2 03 00000 00 0000 000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</si>
  <si>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</si>
  <si>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000 2 04 00000 00 0000 000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</si>
  <si>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</si>
  <si>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</si>
  <si>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</si>
  <si>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</si>
  <si>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</si>
  <si>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</si>
  <si>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ВСЕГО ДОХОДОВ</t>
  </si>
  <si>
    <t>РАСХОДЫ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</si>
  <si>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</si>
  <si>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</si>
  <si>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</si>
  <si>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</si>
  <si>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</si>
  <si>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</si>
  <si>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</si>
  <si>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</si>
  <si>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</si>
  <si>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</si>
  <si>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</si>
  <si>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</si>
  <si>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</si>
  <si>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</si>
  <si>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</si>
  <si>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</si>
  <si>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Резервные фонды</t>
  </si>
  <si>
    <t>0111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</si>
  <si>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</si>
  <si>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</si>
  <si>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</si>
  <si>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</si>
  <si>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</si>
  <si>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</si>
  <si>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</si>
  <si>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</si>
  <si>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</si>
  <si>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</si>
  <si>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</si>
  <si>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</si>
  <si>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Миграционная политика</t>
  </si>
  <si>
    <t>0311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</si>
  <si>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</si>
  <si>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</si>
  <si>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</si>
  <si>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</si>
  <si>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</si>
  <si>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</si>
  <si>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</si>
  <si>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</si>
  <si>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</si>
  <si>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</si>
  <si>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</si>
  <si>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</si>
  <si>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</si>
  <si>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</si>
  <si>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</si>
  <si>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</si>
  <si>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</si>
  <si>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</si>
  <si>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</si>
  <si>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</si>
  <si>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</si>
  <si>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</si>
  <si>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</si>
  <si>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</si>
  <si>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</si>
  <si>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</si>
  <si>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</si>
  <si>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</si>
  <si>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</si>
  <si>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</si>
  <si>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</si>
  <si>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</si>
  <si>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</si>
  <si>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</si>
  <si>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</si>
  <si>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</si>
  <si>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</si>
  <si>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</si>
  <si>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</si>
  <si>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</si>
  <si>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</si>
  <si>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</si>
  <si>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</si>
  <si>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</si>
  <si>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</si>
  <si>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</si>
  <si>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</si>
  <si>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</si>
  <si>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</si>
  <si>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</si>
  <si>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</si>
  <si>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</si>
  <si>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Другие вопросы в области образования</t>
  </si>
  <si>
    <t>0709</t>
  </si>
  <si>
    <t>Культура и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</si>
  <si>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</si>
  <si>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</si>
  <si>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</si>
  <si>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</si>
  <si>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</si>
  <si>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</si>
  <si>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</si>
  <si>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</si>
  <si>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</si>
  <si>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</si>
  <si>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</si>
  <si>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</si>
  <si>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</si>
  <si>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</si>
  <si>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</si>
  <si>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</si>
  <si>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</si>
  <si>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</si>
  <si>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</si>
  <si>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 xml:space="preserve">Другие вопросы в области здравоохранения 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</si>
  <si>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</si>
  <si>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</si>
  <si>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</si>
  <si>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</si>
  <si>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</si>
  <si>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</si>
  <si>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</si>
  <si>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</si>
  <si>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</si>
  <si>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</si>
  <si>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</si>
  <si>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</si>
  <si>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</si>
  <si>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</si>
  <si>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</si>
  <si>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</si>
  <si>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</si>
  <si>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</si>
  <si>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</si>
  <si>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</si>
  <si>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</si>
  <si>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</si>
  <si>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</si>
  <si>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</si>
  <si>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</si>
  <si>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</si>
  <si>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</si>
  <si>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</si>
  <si>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</si>
  <si>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</si>
  <si>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</si>
  <si>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</si>
  <si>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</si>
  <si>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</si>
  <si>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</si>
  <si>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</si>
  <si>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</si>
  <si>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</si>
  <si>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</si>
  <si>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</si>
  <si>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</si>
  <si>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</si>
  <si>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</si>
  <si>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ВСЕГО РАСХОДОВ</t>
  </si>
  <si>
    <t>9600</t>
  </si>
  <si>
    <t>Результат исполнения бюджета (дефицит «-», профицит «+»)</t>
  </si>
  <si>
    <t>7900</t>
  </si>
  <si>
    <t>ИСТОЧНИКИ ФИНАНСИРОВАНИЯ  ДЕФИЦИТА БЮДЖЕТА</t>
  </si>
  <si>
    <t>Источники финансирования дефицита бюджета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</si>
  <si>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</si>
  <si>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</si>
  <si>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</si>
  <si>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</si>
  <si>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</si>
  <si>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</si>
  <si>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</si>
  <si>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</si>
  <si>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</si>
  <si>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</si>
  <si>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</si>
  <si>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</si>
  <si>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</si>
  <si>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</si>
  <si>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000 01 03 01 00 00 0000 800</t>
  </si>
  <si>
    <t>Иные источники внутреннего финансирования  дефицитов бюджетов</t>
  </si>
  <si>
    <t>000 01 06 00 00 00 0000 000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</si>
  <si>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</si>
  <si>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</si>
  <si>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Возврат бюджетных кредитов, предоставленных  внутри страны в валюте Российской Федерации</t>
  </si>
  <si>
    <t>000 01 06 05 00 00 0000 600</t>
  </si>
  <si>
    <t>Предоставление бюджетных кредитов внутри  страны в валюте Российской Федерации</t>
  </si>
  <si>
    <t>000 01 06 05 00 00 0000 500</t>
  </si>
  <si>
    <t>Операции по управлению остатками средств на единых счетах бюджетов</t>
  </si>
  <si>
    <t>000 01 06 10 02 00 0000 500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</si>
  <si>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</si>
  <si>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</si>
  <si>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</si>
  <si>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</si>
  <si>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Уменьшение остатков средств бюджетов</t>
  </si>
  <si>
    <t>000 01 05 00 00 00 0000 600</t>
  </si>
  <si>
    <t>000 1 05 06000 01 0000 110</t>
  </si>
  <si>
    <t>Налог на прибыль организаций, зачислявшийся до 1 января 2005 года в местные бюджеты</t>
  </si>
  <si>
    <t>000 1 09 01000 00 0000 110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</si>
  <si>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</si>
  <si>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</si>
  <si>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000 1 05 03000 00 0001 110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</si>
  <si>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</si>
  <si>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000 2 02 15549 02 0000 150</t>
  </si>
  <si>
    <t>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(COVID-19)</t>
  </si>
  <si>
    <t>000 2 02.15844 02 0000 150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</si>
  <si>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</si>
  <si>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000 1 08 02000 01 0000 000</t>
  </si>
  <si>
    <t>Платежи за пользование природными ресурсами</t>
  </si>
  <si>
    <t>000 1 09 03000 00 0000 110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</si>
  <si>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</si>
  <si>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</si>
  <si>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</si>
  <si>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000 1 01 02090 01 00000 110</t>
  </si>
  <si>
    <t>-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</si>
  <si>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</si>
  <si>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</si>
  <si>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</si>
  <si>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000 1 01 0211 01 00000 110</t>
  </si>
  <si>
    <t>000 1 08 05000 01 0000 110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</si>
  <si>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</si>
  <si>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Дотации бюджетам на премирование победителей Всероссийского конкурса "Лучшая муниципальная практика"</t>
  </si>
  <si>
    <t>000 2 02 15399 00 0000 150</t>
  </si>
  <si>
    <t>000 1 01 02050 01 00000 110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</si>
  <si>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</si>
  <si>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Международные отношения и международное сотрудничество</t>
  </si>
  <si>
    <t>0108</t>
  </si>
  <si>
    <t>по состоянию на 01.04.2025 года</t>
  </si>
  <si>
    <t>Факт на 01.04.2024</t>
  </si>
  <si>
    <t>Годовой план утвержденный 2024 год</t>
  </si>
  <si>
    <t>Исполнено за 2024 год</t>
  </si>
  <si>
    <t>Годовой план 2025 утвержденный</t>
  </si>
  <si>
    <t>темп роста к 2024 году</t>
  </si>
  <si>
    <t xml:space="preserve"> Факт на 01.04.2025</t>
  </si>
  <si>
    <t>Факт на 01.04.2024г</t>
  </si>
  <si>
    <t>Годовой план 2024 год (уточненная роспись)</t>
  </si>
  <si>
    <t>Исполнено на 01.04. 2025 г</t>
  </si>
  <si>
    <t>Прирост/сокращение к прошлому году, тысрублей</t>
  </si>
  <si>
    <t>2 889 885,1</t>
  </si>
  <si>
    <t>240 868,0</t>
  </si>
  <si>
    <t>171 524,1</t>
  </si>
  <si>
    <t>74 700,2</t>
  </si>
  <si>
    <t>300 956,3</t>
  </si>
  <si>
    <t>180 311,0</t>
  </si>
  <si>
    <t>180 277,9</t>
  </si>
  <si>
    <t>4 448,8</t>
  </si>
  <si>
    <t>3 000,0</t>
  </si>
  <si>
    <t>12 880,0</t>
  </si>
  <si>
    <t>2 900,0</t>
  </si>
  <si>
    <t>1 718 018,8</t>
  </si>
  <si>
    <t>2 825 310,4</t>
  </si>
  <si>
    <t>239 348,3</t>
  </si>
  <si>
    <t>170 511,5</t>
  </si>
  <si>
    <t>74 382,1</t>
  </si>
  <si>
    <t>298 834,5</t>
  </si>
  <si>
    <t>177 760,8</t>
  </si>
  <si>
    <t>176 945,1</t>
  </si>
  <si>
    <t>2 999,9</t>
  </si>
  <si>
    <t>0,0</t>
  </si>
  <si>
    <t>1 677 179,4</t>
  </si>
  <si>
    <t>390 372,0</t>
  </si>
  <si>
    <t>387 737,2</t>
  </si>
  <si>
    <t>482 866,8</t>
  </si>
  <si>
    <t>479 599,2</t>
  </si>
  <si>
    <t>482 252,8</t>
  </si>
  <si>
    <t>478 994,6</t>
  </si>
  <si>
    <t>614,0</t>
  </si>
  <si>
    <t>604,6</t>
  </si>
  <si>
    <t>12 035 134,8</t>
  </si>
  <si>
    <t>11 612 126,1</t>
  </si>
  <si>
    <t>344 825,2</t>
  </si>
  <si>
    <t>339 573,5</t>
  </si>
  <si>
    <t>3 322,2</t>
  </si>
  <si>
    <t>3 321,8</t>
  </si>
  <si>
    <t>3 293 277,2</t>
  </si>
  <si>
    <t>3 285 909,5</t>
  </si>
  <si>
    <t>371 066,0</t>
  </si>
  <si>
    <t>369 968,8</t>
  </si>
  <si>
    <t>166 620,7</t>
  </si>
  <si>
    <t>161 356,0</t>
  </si>
  <si>
    <t>468 345,6</t>
  </si>
  <si>
    <t>467 020,6</t>
  </si>
  <si>
    <t>5 962 432,9</t>
  </si>
  <si>
    <t>5 626 895,1</t>
  </si>
  <si>
    <t>76 735,8</t>
  </si>
  <si>
    <t>76 731,4</t>
  </si>
  <si>
    <t>1 348 509,2</t>
  </si>
  <si>
    <t>1 281 349,4</t>
  </si>
  <si>
    <t>1 528 153,2</t>
  </si>
  <si>
    <t>1 528 036,0</t>
  </si>
  <si>
    <t>355 388,1</t>
  </si>
  <si>
    <t>602 545,4</t>
  </si>
  <si>
    <t>602 541,7</t>
  </si>
  <si>
    <t>318 243,5</t>
  </si>
  <si>
    <t>318 238,6</t>
  </si>
  <si>
    <t>251 976,2</t>
  </si>
  <si>
    <t>251 867,6</t>
  </si>
  <si>
    <t>70 628,8</t>
  </si>
  <si>
    <t>70 220,2</t>
  </si>
  <si>
    <t>17 953,1</t>
  </si>
  <si>
    <t>17 648,5</t>
  </si>
  <si>
    <t>52 675,7</t>
  </si>
  <si>
    <t>52 571,7</t>
  </si>
  <si>
    <t>19 055 511,1</t>
  </si>
  <si>
    <t>19 001 533,5</t>
  </si>
  <si>
    <t>4 146 571,3</t>
  </si>
  <si>
    <t>4 131 303,3</t>
  </si>
  <si>
    <t>12 866 243,1</t>
  </si>
  <si>
    <t>12 849 702,8</t>
  </si>
  <si>
    <t>604 251,1</t>
  </si>
  <si>
    <t>600 137,0</t>
  </si>
  <si>
    <t>705 123,6</t>
  </si>
  <si>
    <t>695 020,4</t>
  </si>
  <si>
    <t>68 307,3</t>
  </si>
  <si>
    <t>67 689,1</t>
  </si>
  <si>
    <t>2 344,4</t>
  </si>
  <si>
    <t>241 372,6</t>
  </si>
  <si>
    <t>25 000,0</t>
  </si>
  <si>
    <t>24 956,6</t>
  </si>
  <si>
    <t>396 297,7</t>
  </si>
  <si>
    <t>389 007,3</t>
  </si>
  <si>
    <t>0708</t>
  </si>
  <si>
    <t>Прикладные научные исследования в области образования</t>
  </si>
  <si>
    <t>1 820 118,1</t>
  </si>
  <si>
    <t>1 797 334,3</t>
  </si>
  <si>
    <t>1 710 992,3</t>
  </si>
  <si>
    <t>1 692 015,4</t>
  </si>
  <si>
    <t>33 250,9</t>
  </si>
  <si>
    <t>30 453,7</t>
  </si>
  <si>
    <t>75 874,9</t>
  </si>
  <si>
    <t>74 865,2</t>
  </si>
  <si>
    <t>5 838 632,7</t>
  </si>
  <si>
    <t>5 812 237,3</t>
  </si>
  <si>
    <t>1 778 011,8</t>
  </si>
  <si>
    <t>1 773 427,3</t>
  </si>
  <si>
    <t>1 889 791,9</t>
  </si>
  <si>
    <t>1 887 295,3</t>
  </si>
  <si>
    <t>215 900,1</t>
  </si>
  <si>
    <t>212 442,1</t>
  </si>
  <si>
    <t>116 190,1</t>
  </si>
  <si>
    <t>109 683,3</t>
  </si>
  <si>
    <t>160 304,8</t>
  </si>
  <si>
    <t>158 637,0</t>
  </si>
  <si>
    <t>1 678 434,0</t>
  </si>
  <si>
    <t>1 670 752,3</t>
  </si>
  <si>
    <t>17 237 049,5</t>
  </si>
  <si>
    <t>17 151 262,9</t>
  </si>
  <si>
    <t>4 050 434,7</t>
  </si>
  <si>
    <t>4 041 607,2</t>
  </si>
  <si>
    <t>1 563 064,4</t>
  </si>
  <si>
    <t>1 531 597,8</t>
  </si>
  <si>
    <t>8 465 287,4</t>
  </si>
  <si>
    <t>8 435 705,6</t>
  </si>
  <si>
    <t>2 806 846,4</t>
  </si>
  <si>
    <t>2 795 423,2</t>
  </si>
  <si>
    <t>351 416,6</t>
  </si>
  <si>
    <t>346 929,1</t>
  </si>
  <si>
    <t>1 270 611,9</t>
  </si>
  <si>
    <t>1 248 322,4</t>
  </si>
  <si>
    <t>553 432,7</t>
  </si>
  <si>
    <t>549 133,2</t>
  </si>
  <si>
    <t>684 212,1</t>
  </si>
  <si>
    <t>666 958,1</t>
  </si>
  <si>
    <t>32 967,1</t>
  </si>
  <si>
    <t>32 231,1</t>
  </si>
  <si>
    <t>395 178,2</t>
  </si>
  <si>
    <t>379 568,6</t>
  </si>
  <si>
    <t>136 075,4</t>
  </si>
  <si>
    <t>131 726,7</t>
  </si>
  <si>
    <t>232 768,8</t>
  </si>
  <si>
    <t>224 681,8</t>
  </si>
  <si>
    <t>26 334,0</t>
  </si>
  <si>
    <t>23 160,1</t>
  </si>
  <si>
    <t>818 642,6</t>
  </si>
  <si>
    <t>596 619,1</t>
  </si>
  <si>
    <t>187 279,2</t>
  </si>
  <si>
    <t>34 744,3</t>
  </si>
  <si>
    <t>Годовой уточненный план 2025год  (роспись)</t>
  </si>
  <si>
    <t>0604</t>
  </si>
  <si>
    <t>Прикладные научные исследования в области охраны окружающей среды</t>
  </si>
  <si>
    <t xml:space="preserve">Темп роста к 01.04.2024 г </t>
  </si>
  <si>
    <t xml:space="preserve">об исполнении консолидированного бюджета </t>
  </si>
  <si>
    <t>Прирост/сокращение к прошлому году, тыс.рублей</t>
  </si>
  <si>
    <t xml:space="preserve">темп роста к 01.04.2024 г </t>
  </si>
  <si>
    <t xml:space="preserve">Доходы от уплаты акцизов на ГСМ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</si>
</sst>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"/>
    <numFmt numFmtId="166" formatCode="[$-419]#,##0.0"/>
    <numFmt numFmtId="167" formatCode="#,##0.00000"/>
  </numFmts>
  <fonts count="37" x14ac:knownFonts="1">
    <font>
      <sz val="11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8"/>
      <color rgb="FF000000"/>
      <name val="Times New Roman"/>
      <family val="2"/>
      <charset val="204"/>
    </font>
    <font>
      <sz val="11"/>
      <color rgb="FF000000"/>
      <name val="Calibri"/>
      <family val="2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Arial Cyr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i/>
      <sz val="12"/>
      <name val="Times New Roman"/>
      <family val="1"/>
      <charset val="204"/>
    </font>
    <font>
      <b/>
      <sz val="12"/>
      <color rgb="FFFF0000"/>
      <name val="Arial Cyr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D9F1"/>
        <bgColor rgb="FFB7DEE8"/>
      </patternFill>
    </fill>
    <fill>
      <patternFill patternType="solid">
        <fgColor rgb="FF8EB4E3"/>
        <bgColor rgb="FF82BDF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F2F2F2"/>
      </patternFill>
    </fill>
    <fill>
      <patternFill patternType="solid">
        <fgColor rgb="FF93CDDD"/>
        <bgColor rgb="FFB4C7DC"/>
      </patternFill>
    </fill>
    <fill>
      <patternFill patternType="solid">
        <fgColor rgb="FFB7DEE8"/>
        <bgColor rgb="FFC6D9F1"/>
      </patternFill>
    </fill>
    <fill>
      <patternFill patternType="solid">
        <fgColor rgb="FFE6E0EC"/>
        <bgColor rgb="FFDCE6F2"/>
      </patternFill>
    </fill>
    <fill>
      <patternFill patternType="solid">
        <fgColor theme="4" tint="0.59999389629810485"/>
        <bgColor rgb="FF8EB4E3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B9CDE5"/>
      </patternFill>
    </fill>
    <fill>
      <patternFill patternType="solid">
        <fgColor theme="4" tint="0.39997558519241921"/>
        <bgColor rgb="FFB7DEE8"/>
      </patternFill>
    </fill>
    <fill>
      <patternFill patternType="solid">
        <fgColor theme="4" tint="0.39997558519241921"/>
        <bgColor rgb="FF8EB4E3"/>
      </patternFill>
    </fill>
    <fill>
      <patternFill patternType="solid">
        <fgColor theme="5" tint="0.79998168889431442"/>
        <bgColor rgb="FFDCE6F2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9" fontId="15" fillId="0" borderId="0" applyBorder="0" applyProtection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9" fontId="15" fillId="0" borderId="0" applyBorder="0" applyProtection="0"/>
    <xf numFmtId="9" fontId="15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2" fillId="0" borderId="0"/>
    <xf numFmtId="0" fontId="2" fillId="0" borderId="0"/>
  </cellStyleXfs>
  <cellXfs count="327">
    <xf numFmtId="0" fontId="0" fillId="0" borderId="0" xfId="0"/>
    <xf numFmtId="0" fontId="16" fillId="0" borderId="0" xfId="6" applyFont="1" applyAlignment="1">
      <alignment horizontal="center" wrapText="1"/>
    </xf>
    <xf numFmtId="0" fontId="16" fillId="0" borderId="0" xfId="6" applyFont="1"/>
    <xf numFmtId="164" fontId="16" fillId="0" borderId="0" xfId="12" applyNumberFormat="1" applyFont="1" applyBorder="1" applyAlignment="1" applyProtection="1">
      <alignment horizontal="center"/>
    </xf>
    <xf numFmtId="0" fontId="17" fillId="2" borderId="2" xfId="6" applyFont="1" applyFill="1" applyBorder="1" applyAlignment="1">
      <alignment horizontal="center" vertical="center" wrapText="1"/>
    </xf>
    <xf numFmtId="166" fontId="16" fillId="0" borderId="0" xfId="6" applyNumberFormat="1" applyFont="1" applyBorder="1" applyAlignment="1">
      <alignment horizontal="center" wrapText="1"/>
    </xf>
    <xf numFmtId="166" fontId="17" fillId="0" borderId="0" xfId="6" applyNumberFormat="1" applyFont="1" applyBorder="1" applyAlignment="1">
      <alignment horizontal="right" wrapText="1"/>
    </xf>
    <xf numFmtId="164" fontId="17" fillId="0" borderId="3" xfId="12" applyNumberFormat="1" applyFont="1" applyBorder="1" applyAlignment="1" applyProtection="1">
      <alignment horizontal="center" wrapText="1"/>
    </xf>
    <xf numFmtId="166" fontId="17" fillId="7" borderId="3" xfId="6" applyNumberFormat="1" applyFont="1" applyFill="1" applyBorder="1" applyAlignment="1">
      <alignment horizontal="center" wrapText="1"/>
    </xf>
    <xf numFmtId="166" fontId="16" fillId="7" borderId="4" xfId="6" applyNumberFormat="1" applyFont="1" applyFill="1" applyBorder="1"/>
    <xf numFmtId="164" fontId="16" fillId="7" borderId="3" xfId="12" applyNumberFormat="1" applyFont="1" applyFill="1" applyBorder="1" applyAlignment="1" applyProtection="1">
      <alignment horizontal="center"/>
    </xf>
    <xf numFmtId="166" fontId="17" fillId="8" borderId="3" xfId="6" applyNumberFormat="1" applyFont="1" applyFill="1" applyBorder="1" applyAlignment="1">
      <alignment horizontal="center" vertical="center"/>
    </xf>
    <xf numFmtId="164" fontId="17" fillId="8" borderId="3" xfId="12" applyNumberFormat="1" applyFont="1" applyFill="1" applyBorder="1" applyAlignment="1" applyProtection="1">
      <alignment horizontal="center" vertical="center"/>
    </xf>
    <xf numFmtId="166" fontId="16" fillId="4" borderId="4" xfId="6" applyNumberFormat="1" applyFont="1" applyFill="1" applyBorder="1" applyAlignment="1">
      <alignment horizontal="center" vertical="center"/>
    </xf>
    <xf numFmtId="164" fontId="16" fillId="4" borderId="3" xfId="12" applyNumberFormat="1" applyFont="1" applyFill="1" applyBorder="1" applyAlignment="1" applyProtection="1">
      <alignment horizontal="center" vertical="center"/>
    </xf>
    <xf numFmtId="164" fontId="16" fillId="4" borderId="3" xfId="12" applyNumberFormat="1" applyFont="1" applyFill="1" applyBorder="1" applyAlignment="1" applyProtection="1">
      <alignment horizontal="center" vertical="center" wrapText="1"/>
      <protection locked="0"/>
    </xf>
    <xf numFmtId="166" fontId="17" fillId="6" borderId="3" xfId="6" applyNumberFormat="1" applyFont="1" applyFill="1" applyBorder="1" applyAlignment="1">
      <alignment horizontal="center" vertical="center"/>
    </xf>
    <xf numFmtId="166" fontId="18" fillId="0" borderId="6" xfId="6" applyNumberFormat="1" applyFont="1" applyBorder="1" applyAlignment="1">
      <alignment horizontal="center" wrapText="1"/>
    </xf>
    <xf numFmtId="166" fontId="18" fillId="0" borderId="6" xfId="6" applyNumberFormat="1" applyFont="1" applyBorder="1" applyAlignment="1">
      <alignment wrapText="1"/>
    </xf>
    <xf numFmtId="164" fontId="18" fillId="0" borderId="6" xfId="12" applyNumberFormat="1" applyFont="1" applyBorder="1" applyAlignment="1" applyProtection="1">
      <alignment horizontal="center" wrapText="1"/>
    </xf>
    <xf numFmtId="166" fontId="17" fillId="6" borderId="7" xfId="6" applyNumberFormat="1" applyFont="1" applyFill="1" applyBorder="1" applyAlignment="1">
      <alignment horizontal="center"/>
    </xf>
    <xf numFmtId="165" fontId="16" fillId="0" borderId="0" xfId="6" applyNumberFormat="1" applyFont="1" applyBorder="1"/>
    <xf numFmtId="165" fontId="16" fillId="0" borderId="0" xfId="6" applyNumberFormat="1" applyFont="1"/>
    <xf numFmtId="0" fontId="17" fillId="2" borderId="5" xfId="6" applyFont="1" applyFill="1" applyBorder="1" applyAlignment="1">
      <alignment horizontal="center" vertical="center" wrapText="1"/>
    </xf>
    <xf numFmtId="166" fontId="17" fillId="3" borderId="3" xfId="8" applyNumberFormat="1" applyFont="1" applyFill="1" applyBorder="1" applyAlignment="1">
      <alignment horizontal="center" vertical="center" wrapText="1"/>
    </xf>
    <xf numFmtId="166" fontId="16" fillId="4" borderId="3" xfId="8" applyNumberFormat="1" applyFont="1" applyFill="1" applyBorder="1" applyAlignment="1">
      <alignment horizontal="center" vertical="center" wrapText="1"/>
    </xf>
    <xf numFmtId="166" fontId="18" fillId="5" borderId="3" xfId="8" applyNumberFormat="1" applyFont="1" applyFill="1" applyBorder="1" applyAlignment="1">
      <alignment horizontal="center" vertical="center" wrapText="1"/>
    </xf>
    <xf numFmtId="166" fontId="17" fillId="7" borderId="3" xfId="6" applyNumberFormat="1" applyFont="1" applyFill="1" applyBorder="1" applyAlignment="1">
      <alignment horizontal="center" vertical="center" wrapText="1"/>
    </xf>
    <xf numFmtId="166" fontId="17" fillId="8" borderId="3" xfId="7" applyNumberFormat="1" applyFont="1" applyFill="1" applyBorder="1" applyAlignment="1">
      <alignment horizontal="center" vertical="center" wrapText="1"/>
    </xf>
    <xf numFmtId="166" fontId="16" fillId="4" borderId="3" xfId="7" applyNumberFormat="1" applyFont="1" applyFill="1" applyBorder="1" applyAlignment="1">
      <alignment horizontal="center" vertical="center" wrapText="1"/>
    </xf>
    <xf numFmtId="166" fontId="17" fillId="8" borderId="4" xfId="7" applyNumberFormat="1" applyFont="1" applyFill="1" applyBorder="1" applyAlignment="1">
      <alignment horizontal="center" vertical="center"/>
    </xf>
    <xf numFmtId="165" fontId="16" fillId="7" borderId="4" xfId="12" applyNumberFormat="1" applyFont="1" applyFill="1" applyBorder="1" applyAlignment="1" applyProtection="1">
      <alignment horizontal="center"/>
    </xf>
    <xf numFmtId="165" fontId="16" fillId="0" borderId="0" xfId="12" applyNumberFormat="1" applyFont="1" applyBorder="1" applyAlignment="1" applyProtection="1">
      <alignment horizontal="center"/>
    </xf>
    <xf numFmtId="165" fontId="19" fillId="0" borderId="0" xfId="6" applyNumberFormat="1" applyFont="1" applyBorder="1" applyAlignment="1">
      <alignment horizontal="center"/>
    </xf>
    <xf numFmtId="165" fontId="19" fillId="0" borderId="0" xfId="6" applyNumberFormat="1" applyFont="1" applyBorder="1" applyAlignment="1" applyProtection="1">
      <alignment horizontal="center"/>
      <protection locked="0"/>
    </xf>
    <xf numFmtId="165" fontId="16" fillId="0" borderId="0" xfId="6" applyNumberFormat="1" applyFont="1" applyBorder="1" applyAlignment="1">
      <alignment horizontal="right"/>
    </xf>
    <xf numFmtId="0" fontId="16" fillId="0" borderId="0" xfId="6" applyFont="1" applyBorder="1" applyAlignment="1">
      <alignment horizontal="right"/>
    </xf>
    <xf numFmtId="165" fontId="17" fillId="0" borderId="0" xfId="12" applyNumberFormat="1" applyFont="1" applyBorder="1" applyAlignment="1" applyProtection="1">
      <alignment horizontal="center" wrapText="1"/>
    </xf>
    <xf numFmtId="164" fontId="17" fillId="0" borderId="0" xfId="12" applyNumberFormat="1" applyFont="1" applyBorder="1" applyAlignment="1" applyProtection="1">
      <alignment horizontal="center" wrapText="1"/>
    </xf>
    <xf numFmtId="164" fontId="16" fillId="7" borderId="4" xfId="12" applyNumberFormat="1" applyFont="1" applyFill="1" applyBorder="1" applyAlignment="1" applyProtection="1">
      <alignment horizontal="center"/>
    </xf>
    <xf numFmtId="165" fontId="18" fillId="0" borderId="6" xfId="12" applyNumberFormat="1" applyFont="1" applyBorder="1" applyAlignment="1" applyProtection="1">
      <alignment horizontal="center" wrapText="1"/>
    </xf>
    <xf numFmtId="165" fontId="17" fillId="6" borderId="7" xfId="6" applyNumberFormat="1" applyFont="1" applyFill="1" applyBorder="1" applyAlignment="1">
      <alignment horizontal="center"/>
    </xf>
    <xf numFmtId="166" fontId="16" fillId="7" borderId="3" xfId="6" applyNumberFormat="1" applyFont="1" applyFill="1" applyBorder="1" applyAlignment="1">
      <alignment horizontal="right"/>
    </xf>
    <xf numFmtId="166" fontId="16" fillId="7" borderId="3" xfId="6" applyNumberFormat="1" applyFont="1" applyFill="1" applyBorder="1" applyAlignment="1">
      <alignment horizontal="center"/>
    </xf>
    <xf numFmtId="0" fontId="21" fillId="0" borderId="0" xfId="0" applyFont="1"/>
    <xf numFmtId="0" fontId="16" fillId="0" borderId="0" xfId="6" applyFont="1" applyAlignment="1">
      <alignment wrapText="1"/>
    </xf>
    <xf numFmtId="0" fontId="16" fillId="0" borderId="0" xfId="6" applyFont="1" applyAlignment="1">
      <alignment horizontal="right"/>
    </xf>
    <xf numFmtId="0" fontId="16" fillId="0" borderId="0" xfId="6" applyFont="1" applyAlignment="1">
      <alignment horizontal="center"/>
    </xf>
    <xf numFmtId="164" fontId="22" fillId="0" borderId="0" xfId="12" applyNumberFormat="1" applyFont="1" applyBorder="1" applyAlignment="1" applyProtection="1">
      <alignment horizontal="center"/>
    </xf>
    <xf numFmtId="165" fontId="19" fillId="0" borderId="0" xfId="6" applyNumberFormat="1" applyFont="1" applyAlignment="1">
      <alignment horizontal="center"/>
    </xf>
    <xf numFmtId="0" fontId="20" fillId="0" borderId="0" xfId="6" applyFont="1"/>
    <xf numFmtId="165" fontId="19" fillId="0" borderId="0" xfId="6" applyNumberFormat="1" applyFont="1" applyAlignment="1" applyProtection="1">
      <alignment horizontal="center"/>
      <protection locked="0"/>
    </xf>
    <xf numFmtId="164" fontId="16" fillId="0" borderId="0" xfId="12" applyNumberFormat="1" applyFont="1" applyBorder="1" applyAlignment="1" applyProtection="1">
      <alignment horizontal="center" vertical="center" wrapText="1"/>
    </xf>
    <xf numFmtId="166" fontId="17" fillId="3" borderId="3" xfId="8" applyNumberFormat="1" applyFont="1" applyFill="1" applyBorder="1" applyAlignment="1">
      <alignment vertical="center" wrapText="1"/>
    </xf>
    <xf numFmtId="0" fontId="16" fillId="0" borderId="0" xfId="6" applyFont="1" applyAlignment="1">
      <alignment vertical="center"/>
    </xf>
    <xf numFmtId="166" fontId="23" fillId="4" borderId="3" xfId="8" applyNumberFormat="1" applyFont="1" applyFill="1" applyBorder="1" applyAlignment="1">
      <alignment vertical="center" wrapText="1"/>
    </xf>
    <xf numFmtId="166" fontId="16" fillId="4" borderId="3" xfId="6" applyNumberFormat="1" applyFont="1" applyFill="1" applyBorder="1" applyAlignment="1">
      <alignment vertical="center" wrapText="1"/>
    </xf>
    <xf numFmtId="166" fontId="18" fillId="5" borderId="3" xfId="8" applyNumberFormat="1" applyFont="1" applyFill="1" applyBorder="1" applyAlignment="1">
      <alignment vertical="center" wrapText="1"/>
    </xf>
    <xf numFmtId="166" fontId="24" fillId="3" borderId="3" xfId="8" applyNumberFormat="1" applyFont="1" applyFill="1" applyBorder="1" applyAlignment="1">
      <alignment vertical="center" wrapText="1"/>
    </xf>
    <xf numFmtId="166" fontId="16" fillId="4" borderId="3" xfId="2" applyNumberFormat="1" applyFont="1" applyFill="1" applyBorder="1" applyAlignment="1">
      <alignment horizontal="left" wrapText="1" readingOrder="1"/>
    </xf>
    <xf numFmtId="166" fontId="17" fillId="4" borderId="3" xfId="8" applyNumberFormat="1" applyFont="1" applyFill="1" applyBorder="1" applyAlignment="1">
      <alignment vertical="center" wrapText="1"/>
    </xf>
    <xf numFmtId="166" fontId="17" fillId="4" borderId="3" xfId="8" applyNumberFormat="1" applyFont="1" applyFill="1" applyBorder="1" applyAlignment="1">
      <alignment horizontal="center" vertical="center" wrapText="1"/>
    </xf>
    <xf numFmtId="166" fontId="18" fillId="5" borderId="3" xfId="2" applyNumberFormat="1" applyFont="1" applyFill="1" applyBorder="1" applyAlignment="1">
      <alignment horizontal="left" wrapText="1" readingOrder="1"/>
    </xf>
    <xf numFmtId="166" fontId="18" fillId="5" borderId="0" xfId="2" applyNumberFormat="1" applyFont="1" applyFill="1" applyBorder="1" applyAlignment="1">
      <alignment horizontal="left" wrapText="1" readingOrder="1"/>
    </xf>
    <xf numFmtId="166" fontId="18" fillId="5" borderId="0" xfId="8" applyNumberFormat="1" applyFont="1" applyFill="1" applyBorder="1" applyAlignment="1">
      <alignment vertical="center" wrapText="1"/>
    </xf>
    <xf numFmtId="165" fontId="16" fillId="0" borderId="0" xfId="6" applyNumberFormat="1" applyFont="1" applyAlignment="1">
      <alignment vertical="center"/>
    </xf>
    <xf numFmtId="166" fontId="16" fillId="4" borderId="3" xfId="3" applyNumberFormat="1" applyFont="1" applyFill="1" applyBorder="1" applyAlignment="1">
      <alignment wrapText="1"/>
    </xf>
    <xf numFmtId="166" fontId="20" fillId="4" borderId="3" xfId="2" applyNumberFormat="1" applyFont="1" applyFill="1" applyBorder="1" applyAlignment="1">
      <alignment horizontal="left" wrapText="1" readingOrder="1"/>
    </xf>
    <xf numFmtId="166" fontId="17" fillId="6" borderId="3" xfId="6" applyNumberFormat="1" applyFont="1" applyFill="1" applyBorder="1" applyAlignment="1">
      <alignment horizontal="left" vertical="center" wrapText="1"/>
    </xf>
    <xf numFmtId="166" fontId="16" fillId="6" borderId="3" xfId="6" applyNumberFormat="1" applyFont="1" applyFill="1" applyBorder="1" applyAlignment="1">
      <alignment horizontal="center" vertical="center" wrapText="1"/>
    </xf>
    <xf numFmtId="166" fontId="17" fillId="0" borderId="0" xfId="6" applyNumberFormat="1" applyFont="1" applyBorder="1" applyAlignment="1">
      <alignment horizontal="left" wrapText="1"/>
    </xf>
    <xf numFmtId="166" fontId="17" fillId="0" borderId="0" xfId="6" applyNumberFormat="1" applyFont="1" applyBorder="1" applyAlignment="1">
      <alignment horizontal="right"/>
    </xf>
    <xf numFmtId="166" fontId="17" fillId="0" borderId="0" xfId="6" applyNumberFormat="1" applyFont="1" applyBorder="1" applyAlignment="1">
      <alignment horizontal="center"/>
    </xf>
    <xf numFmtId="165" fontId="16" fillId="7" borderId="3" xfId="12" applyNumberFormat="1" applyFont="1" applyFill="1" applyBorder="1" applyAlignment="1" applyProtection="1">
      <alignment horizontal="center"/>
    </xf>
    <xf numFmtId="164" fontId="22" fillId="7" borderId="3" xfId="12" applyNumberFormat="1" applyFont="1" applyFill="1" applyBorder="1" applyAlignment="1" applyProtection="1">
      <alignment horizontal="center"/>
    </xf>
    <xf numFmtId="166" fontId="17" fillId="8" borderId="3" xfId="7" applyNumberFormat="1" applyFont="1" applyFill="1" applyBorder="1" applyAlignment="1">
      <alignment wrapText="1"/>
    </xf>
    <xf numFmtId="166" fontId="17" fillId="8" borderId="3" xfId="7" applyNumberFormat="1" applyFont="1" applyFill="1" applyBorder="1" applyAlignment="1">
      <alignment horizontal="center" wrapText="1"/>
    </xf>
    <xf numFmtId="0" fontId="17" fillId="0" borderId="0" xfId="6" applyFont="1"/>
    <xf numFmtId="166" fontId="23" fillId="4" borderId="3" xfId="7" applyNumberFormat="1" applyFont="1" applyFill="1" applyBorder="1" applyAlignment="1">
      <alignment wrapText="1"/>
    </xf>
    <xf numFmtId="166" fontId="16" fillId="4" borderId="3" xfId="7" applyNumberFormat="1" applyFont="1" applyFill="1" applyBorder="1" applyAlignment="1">
      <alignment horizontal="center" wrapText="1"/>
    </xf>
    <xf numFmtId="49" fontId="16" fillId="4" borderId="3" xfId="7" applyNumberFormat="1" applyFont="1" applyFill="1" applyBorder="1" applyAlignment="1">
      <alignment horizontal="center" wrapText="1"/>
    </xf>
    <xf numFmtId="166" fontId="16" fillId="4" borderId="3" xfId="7" applyNumberFormat="1" applyFont="1" applyFill="1" applyBorder="1" applyAlignment="1">
      <alignment wrapText="1"/>
    </xf>
    <xf numFmtId="166" fontId="17" fillId="6" borderId="3" xfId="7" applyNumberFormat="1" applyFont="1" applyFill="1" applyBorder="1" applyAlignment="1">
      <alignment wrapText="1"/>
    </xf>
    <xf numFmtId="166" fontId="17" fillId="6" borderId="3" xfId="7" applyNumberFormat="1" applyFont="1" applyFill="1" applyBorder="1" applyAlignment="1">
      <alignment horizontal="center" wrapText="1"/>
    </xf>
    <xf numFmtId="166" fontId="17" fillId="0" borderId="0" xfId="6" applyNumberFormat="1" applyFont="1"/>
    <xf numFmtId="166" fontId="18" fillId="0" borderId="6" xfId="6" applyNumberFormat="1" applyFont="1" applyBorder="1" applyAlignment="1">
      <alignment horizontal="right" wrapText="1"/>
    </xf>
    <xf numFmtId="165" fontId="18" fillId="0" borderId="0" xfId="12" applyNumberFormat="1" applyFont="1" applyBorder="1" applyAlignment="1" applyProtection="1">
      <alignment horizontal="center" wrapText="1"/>
    </xf>
    <xf numFmtId="166" fontId="17" fillId="6" borderId="4" xfId="6" applyNumberFormat="1" applyFont="1" applyFill="1" applyBorder="1" applyAlignment="1">
      <alignment horizontal="center"/>
    </xf>
    <xf numFmtId="166" fontId="17" fillId="6" borderId="8" xfId="6" applyNumberFormat="1" applyFont="1" applyFill="1" applyBorder="1" applyAlignment="1">
      <alignment horizontal="center"/>
    </xf>
    <xf numFmtId="164" fontId="16" fillId="6" borderId="3" xfId="12" applyNumberFormat="1" applyFont="1" applyFill="1" applyBorder="1" applyAlignment="1" applyProtection="1">
      <alignment horizontal="center"/>
    </xf>
    <xf numFmtId="165" fontId="16" fillId="6" borderId="3" xfId="12" applyNumberFormat="1" applyFont="1" applyFill="1" applyBorder="1" applyAlignment="1" applyProtection="1">
      <alignment horizontal="center"/>
    </xf>
    <xf numFmtId="0" fontId="16" fillId="0" borderId="0" xfId="6" applyFont="1" applyBorder="1"/>
    <xf numFmtId="166" fontId="17" fillId="9" borderId="3" xfId="11" applyNumberFormat="1" applyFont="1" applyFill="1" applyBorder="1" applyAlignment="1">
      <alignment wrapText="1"/>
    </xf>
    <xf numFmtId="166" fontId="25" fillId="9" borderId="3" xfId="11" applyNumberFormat="1" applyFont="1" applyFill="1" applyBorder="1" applyAlignment="1">
      <alignment horizontal="center" vertical="center" wrapText="1"/>
    </xf>
    <xf numFmtId="166" fontId="16" fillId="10" borderId="3" xfId="11" applyNumberFormat="1" applyFont="1" applyFill="1" applyBorder="1" applyAlignment="1">
      <alignment wrapText="1"/>
    </xf>
    <xf numFmtId="166" fontId="26" fillId="11" borderId="3" xfId="11" applyNumberFormat="1" applyFont="1" applyFill="1" applyBorder="1" applyAlignment="1">
      <alignment horizontal="center" vertical="center" wrapText="1"/>
    </xf>
    <xf numFmtId="166" fontId="17" fillId="12" borderId="3" xfId="11" applyNumberFormat="1" applyFont="1" applyFill="1" applyBorder="1" applyAlignment="1">
      <alignment wrapText="1"/>
    </xf>
    <xf numFmtId="166" fontId="25" fillId="13" borderId="3" xfId="11" applyNumberFormat="1" applyFont="1" applyFill="1" applyBorder="1" applyAlignment="1">
      <alignment horizontal="center" vertical="center" wrapText="1"/>
    </xf>
    <xf numFmtId="166" fontId="16" fillId="10" borderId="3" xfId="2" applyNumberFormat="1" applyFont="1" applyFill="1" applyBorder="1" applyAlignment="1">
      <alignment horizontal="left" wrapText="1" readingOrder="1"/>
    </xf>
    <xf numFmtId="167" fontId="21" fillId="0" borderId="0" xfId="6" applyNumberFormat="1" applyFont="1" applyAlignment="1"/>
    <xf numFmtId="0" fontId="19" fillId="0" borderId="0" xfId="6" applyFont="1" applyBorder="1" applyAlignment="1">
      <alignment horizontal="center"/>
    </xf>
    <xf numFmtId="0" fontId="19" fillId="0" borderId="0" xfId="6" applyFont="1" applyBorder="1" applyAlignment="1" applyProtection="1">
      <alignment horizontal="center"/>
      <protection locked="0"/>
    </xf>
    <xf numFmtId="165" fontId="17" fillId="2" borderId="3" xfId="12" applyNumberFormat="1" applyFont="1" applyFill="1" applyBorder="1" applyAlignment="1" applyProtection="1">
      <alignment horizontal="center" vertical="center" wrapText="1"/>
    </xf>
    <xf numFmtId="164" fontId="17" fillId="2" borderId="3" xfId="12" applyNumberFormat="1" applyFont="1" applyFill="1" applyBorder="1" applyAlignment="1" applyProtection="1">
      <alignment horizontal="center" vertical="center" wrapText="1"/>
    </xf>
    <xf numFmtId="165" fontId="17" fillId="2" borderId="4" xfId="6" applyNumberFormat="1" applyFont="1" applyFill="1" applyBorder="1" applyAlignment="1">
      <alignment horizontal="center" vertical="center" wrapText="1"/>
    </xf>
    <xf numFmtId="0" fontId="10" fillId="0" borderId="0" xfId="6" applyFont="1"/>
    <xf numFmtId="166" fontId="14" fillId="0" borderId="0" xfId="6" applyNumberFormat="1" applyFont="1" applyBorder="1" applyAlignment="1">
      <alignment horizontal="right" wrapText="1"/>
    </xf>
    <xf numFmtId="166" fontId="10" fillId="7" borderId="4" xfId="6" applyNumberFormat="1" applyFont="1" applyFill="1" applyBorder="1"/>
    <xf numFmtId="166" fontId="28" fillId="0" borderId="6" xfId="6" applyNumberFormat="1" applyFont="1" applyBorder="1" applyAlignment="1">
      <alignment wrapText="1"/>
    </xf>
    <xf numFmtId="166" fontId="28" fillId="0" borderId="6" xfId="6" applyNumberFormat="1" applyFont="1" applyBorder="1" applyAlignment="1">
      <alignment horizontal="center" wrapText="1"/>
    </xf>
    <xf numFmtId="166" fontId="14" fillId="6" borderId="7" xfId="6" applyNumberFormat="1" applyFont="1" applyFill="1" applyBorder="1" applyAlignment="1">
      <alignment horizontal="center"/>
    </xf>
    <xf numFmtId="166" fontId="14" fillId="9" borderId="3" xfId="6" applyNumberFormat="1" applyFont="1" applyFill="1" applyBorder="1" applyAlignment="1">
      <alignment horizontal="center" vertical="center"/>
    </xf>
    <xf numFmtId="166" fontId="10" fillId="11" borderId="3" xfId="6" applyNumberFormat="1" applyFont="1" applyFill="1" applyBorder="1" applyAlignment="1">
      <alignment horizontal="center" vertical="center"/>
    </xf>
    <xf numFmtId="166" fontId="14" fillId="13" borderId="3" xfId="6" applyNumberFormat="1" applyFont="1" applyFill="1" applyBorder="1" applyAlignment="1">
      <alignment horizontal="center" vertical="center"/>
    </xf>
    <xf numFmtId="165" fontId="10" fillId="0" borderId="0" xfId="6" applyNumberFormat="1" applyFont="1" applyBorder="1"/>
    <xf numFmtId="165" fontId="10" fillId="0" borderId="0" xfId="6" applyNumberFormat="1" applyFont="1"/>
    <xf numFmtId="0" fontId="10" fillId="0" borderId="0" xfId="6" applyFont="1" applyAlignment="1">
      <alignment horizontal="center" wrapText="1"/>
    </xf>
    <xf numFmtId="166" fontId="10" fillId="0" borderId="0" xfId="6" applyNumberFormat="1" applyFont="1" applyBorder="1" applyAlignment="1">
      <alignment horizontal="center" wrapText="1"/>
    </xf>
    <xf numFmtId="166" fontId="14" fillId="7" borderId="3" xfId="6" applyNumberFormat="1" applyFont="1" applyFill="1" applyBorder="1" applyAlignment="1">
      <alignment horizontal="center" wrapText="1"/>
    </xf>
    <xf numFmtId="166" fontId="13" fillId="4" borderId="3" xfId="7" applyNumberFormat="1" applyFont="1" applyFill="1" applyBorder="1" applyAlignment="1">
      <alignment wrapText="1"/>
    </xf>
    <xf numFmtId="49" fontId="11" fillId="4" borderId="3" xfId="7" applyNumberFormat="1" applyFont="1" applyFill="1" applyBorder="1" applyAlignment="1">
      <alignment horizontal="center" wrapText="1"/>
    </xf>
    <xf numFmtId="165" fontId="17" fillId="2" borderId="3" xfId="12" applyNumberFormat="1" applyFont="1" applyFill="1" applyBorder="1" applyAlignment="1" applyProtection="1">
      <alignment horizontal="center" vertical="center" wrapText="1"/>
    </xf>
    <xf numFmtId="164" fontId="17" fillId="2" borderId="3" xfId="12" applyNumberFormat="1" applyFont="1" applyFill="1" applyBorder="1" applyAlignment="1" applyProtection="1">
      <alignment horizontal="center" vertical="center" wrapText="1"/>
    </xf>
    <xf numFmtId="165" fontId="17" fillId="2" borderId="4" xfId="6" applyNumberFormat="1" applyFont="1" applyFill="1" applyBorder="1" applyAlignment="1">
      <alignment horizontal="center" vertical="center" wrapText="1"/>
    </xf>
    <xf numFmtId="0" fontId="17" fillId="2" borderId="2" xfId="6" applyFont="1" applyFill="1" applyBorder="1" applyAlignment="1">
      <alignment horizontal="center" vertical="center" wrapText="1"/>
    </xf>
    <xf numFmtId="164" fontId="14" fillId="6" borderId="3" xfId="12" applyNumberFormat="1" applyFont="1" applyFill="1" applyBorder="1" applyAlignment="1" applyProtection="1">
      <alignment horizontal="center" vertical="center"/>
    </xf>
    <xf numFmtId="166" fontId="14" fillId="6" borderId="3" xfId="6" applyNumberFormat="1" applyFont="1" applyFill="1" applyBorder="1" applyAlignment="1">
      <alignment horizontal="center"/>
    </xf>
    <xf numFmtId="164" fontId="14" fillId="9" borderId="8" xfId="12" applyNumberFormat="1" applyFont="1" applyFill="1" applyBorder="1" applyAlignment="1" applyProtection="1">
      <alignment horizontal="center" vertical="center"/>
    </xf>
    <xf numFmtId="164" fontId="14" fillId="9" borderId="3" xfId="12" applyNumberFormat="1" applyFont="1" applyFill="1" applyBorder="1" applyAlignment="1" applyProtection="1">
      <alignment horizontal="center" vertical="center"/>
    </xf>
    <xf numFmtId="164" fontId="10" fillId="9" borderId="3" xfId="12" applyNumberFormat="1" applyFont="1" applyFill="1" applyBorder="1" applyAlignment="1" applyProtection="1">
      <alignment horizontal="center" vertical="center"/>
    </xf>
    <xf numFmtId="165" fontId="10" fillId="9" borderId="3" xfId="12" applyNumberFormat="1" applyFont="1" applyFill="1" applyBorder="1" applyAlignment="1" applyProtection="1">
      <alignment horizontal="center" vertical="center"/>
    </xf>
    <xf numFmtId="164" fontId="29" fillId="9" borderId="3" xfId="12" applyNumberFormat="1" applyFont="1" applyFill="1" applyBorder="1" applyAlignment="1" applyProtection="1">
      <alignment horizontal="center" vertical="center"/>
    </xf>
    <xf numFmtId="165" fontId="14" fillId="9" borderId="3" xfId="12" applyNumberFormat="1" applyFont="1" applyFill="1" applyBorder="1" applyAlignment="1" applyProtection="1">
      <alignment horizontal="center" vertical="center"/>
    </xf>
    <xf numFmtId="165" fontId="10" fillId="11" borderId="3" xfId="12" applyNumberFormat="1" applyFont="1" applyFill="1" applyBorder="1" applyAlignment="1" applyProtection="1">
      <alignment horizontal="center" vertical="center"/>
    </xf>
    <xf numFmtId="164" fontId="10" fillId="11" borderId="3" xfId="12" applyNumberFormat="1" applyFont="1" applyFill="1" applyBorder="1" applyAlignment="1" applyProtection="1">
      <alignment horizontal="center" vertical="center"/>
    </xf>
    <xf numFmtId="164" fontId="29" fillId="11" borderId="3" xfId="12" applyNumberFormat="1" applyFont="1" applyFill="1" applyBorder="1" applyAlignment="1" applyProtection="1">
      <alignment horizontal="center" vertical="center"/>
    </xf>
    <xf numFmtId="164" fontId="14" fillId="13" borderId="8" xfId="12" applyNumberFormat="1" applyFont="1" applyFill="1" applyBorder="1" applyAlignment="1" applyProtection="1">
      <alignment horizontal="center" vertical="center"/>
    </xf>
    <xf numFmtId="164" fontId="14" fillId="13" borderId="3" xfId="12" applyNumberFormat="1" applyFont="1" applyFill="1" applyBorder="1" applyAlignment="1" applyProtection="1">
      <alignment horizontal="center" vertical="center"/>
    </xf>
    <xf numFmtId="164" fontId="10" fillId="13" borderId="3" xfId="12" applyNumberFormat="1" applyFont="1" applyFill="1" applyBorder="1" applyAlignment="1" applyProtection="1">
      <alignment horizontal="center" vertical="center"/>
    </xf>
    <xf numFmtId="165" fontId="10" fillId="13" borderId="3" xfId="12" applyNumberFormat="1" applyFont="1" applyFill="1" applyBorder="1" applyAlignment="1" applyProtection="1">
      <alignment horizontal="center" vertical="center"/>
    </xf>
    <xf numFmtId="165" fontId="14" fillId="13" borderId="3" xfId="12" applyNumberFormat="1" applyFont="1" applyFill="1" applyBorder="1" applyAlignment="1" applyProtection="1">
      <alignment horizontal="center" vertical="center"/>
    </xf>
    <xf numFmtId="167" fontId="27" fillId="11" borderId="3" xfId="6" applyNumberFormat="1" applyFont="1" applyFill="1" applyBorder="1" applyAlignment="1">
      <alignment horizontal="center" vertical="center"/>
    </xf>
    <xf numFmtId="167" fontId="10" fillId="13" borderId="3" xfId="6" applyNumberFormat="1" applyFont="1" applyFill="1" applyBorder="1" applyAlignment="1">
      <alignment horizontal="center" vertical="center"/>
    </xf>
    <xf numFmtId="167" fontId="27" fillId="13" borderId="3" xfId="6" applyNumberFormat="1" applyFont="1" applyFill="1" applyBorder="1" applyAlignment="1">
      <alignment horizontal="center" vertical="center"/>
    </xf>
    <xf numFmtId="166" fontId="12" fillId="8" borderId="3" xfId="6" applyNumberFormat="1" applyFont="1" applyFill="1" applyBorder="1" applyAlignment="1">
      <alignment horizontal="center" vertical="center"/>
    </xf>
    <xf numFmtId="166" fontId="9" fillId="4" borderId="4" xfId="6" applyNumberFormat="1" applyFont="1" applyFill="1" applyBorder="1" applyAlignment="1">
      <alignment horizontal="center" vertical="center"/>
    </xf>
    <xf numFmtId="166" fontId="12" fillId="8" borderId="4" xfId="6" applyNumberFormat="1" applyFont="1" applyFill="1" applyBorder="1" applyAlignment="1">
      <alignment horizontal="center" vertical="center"/>
    </xf>
    <xf numFmtId="166" fontId="12" fillId="6" borderId="3" xfId="6" applyNumberFormat="1" applyFont="1" applyFill="1" applyBorder="1" applyAlignment="1">
      <alignment horizontal="center" vertical="center"/>
    </xf>
    <xf numFmtId="164" fontId="12" fillId="8" borderId="3" xfId="12" applyNumberFormat="1" applyFont="1" applyFill="1" applyBorder="1" applyAlignment="1" applyProtection="1">
      <alignment horizontal="center" vertical="center"/>
    </xf>
    <xf numFmtId="164" fontId="9" fillId="4" borderId="3" xfId="12" applyNumberFormat="1" applyFont="1" applyFill="1" applyBorder="1" applyAlignment="1" applyProtection="1">
      <alignment horizontal="center" vertical="center" wrapText="1"/>
      <protection locked="0"/>
    </xf>
    <xf numFmtId="164" fontId="12" fillId="8" borderId="4" xfId="12" applyNumberFormat="1" applyFont="1" applyFill="1" applyBorder="1" applyAlignment="1" applyProtection="1">
      <alignment horizontal="center" vertical="center"/>
    </xf>
    <xf numFmtId="164" fontId="9" fillId="4" borderId="4" xfId="12" applyNumberFormat="1" applyFont="1" applyFill="1" applyBorder="1" applyAlignment="1" applyProtection="1">
      <alignment horizontal="center" vertical="center" wrapText="1"/>
      <protection locked="0"/>
    </xf>
    <xf numFmtId="166" fontId="12" fillId="8" borderId="3" xfId="7" applyNumberFormat="1" applyFont="1" applyFill="1" applyBorder="1" applyAlignment="1">
      <alignment horizontal="center" vertical="center" wrapText="1"/>
    </xf>
    <xf numFmtId="166" fontId="9" fillId="4" borderId="3" xfId="7" applyNumberFormat="1" applyFont="1" applyFill="1" applyBorder="1" applyAlignment="1">
      <alignment horizontal="center" vertical="center" wrapText="1"/>
    </xf>
    <xf numFmtId="166" fontId="12" fillId="8" borderId="4" xfId="7" applyNumberFormat="1" applyFont="1" applyFill="1" applyBorder="1" applyAlignment="1">
      <alignment horizontal="center" vertical="center"/>
    </xf>
    <xf numFmtId="164" fontId="12" fillId="8" borderId="3" xfId="12" applyNumberFormat="1" applyFont="1" applyFill="1" applyBorder="1" applyAlignment="1" applyProtection="1">
      <alignment horizontal="center" vertical="center" wrapText="1"/>
    </xf>
    <xf numFmtId="165" fontId="12" fillId="8" borderId="3" xfId="12" applyNumberFormat="1" applyFont="1" applyFill="1" applyBorder="1" applyAlignment="1" applyProtection="1">
      <alignment horizontal="center" vertical="center" wrapText="1"/>
    </xf>
    <xf numFmtId="164" fontId="9" fillId="4" borderId="3" xfId="12" applyNumberFormat="1" applyFont="1" applyFill="1" applyBorder="1" applyAlignment="1" applyProtection="1">
      <alignment horizontal="center" vertical="center"/>
    </xf>
    <xf numFmtId="164" fontId="9" fillId="4" borderId="3" xfId="12" applyNumberFormat="1" applyFont="1" applyFill="1" applyBorder="1" applyAlignment="1" applyProtection="1">
      <alignment horizontal="center" vertical="center" wrapText="1"/>
    </xf>
    <xf numFmtId="165" fontId="9" fillId="4" borderId="3" xfId="12" applyNumberFormat="1" applyFont="1" applyFill="1" applyBorder="1" applyAlignment="1" applyProtection="1">
      <alignment horizontal="center" vertical="center" wrapText="1"/>
    </xf>
    <xf numFmtId="165" fontId="9" fillId="4" borderId="3" xfId="12" applyNumberFormat="1" applyFont="1" applyFill="1" applyBorder="1" applyAlignment="1" applyProtection="1">
      <alignment horizontal="center" vertical="center"/>
    </xf>
    <xf numFmtId="164" fontId="12" fillId="6" borderId="3" xfId="12" applyNumberFormat="1" applyFont="1" applyFill="1" applyBorder="1" applyAlignment="1" applyProtection="1">
      <alignment horizontal="center" vertical="center"/>
    </xf>
    <xf numFmtId="164" fontId="12" fillId="6" borderId="3" xfId="6" applyNumberFormat="1" applyFont="1" applyFill="1" applyBorder="1" applyAlignment="1">
      <alignment horizontal="center" vertical="center"/>
    </xf>
    <xf numFmtId="164" fontId="12" fillId="6" borderId="3" xfId="12" applyNumberFormat="1" applyFont="1" applyFill="1" applyBorder="1" applyAlignment="1" applyProtection="1">
      <alignment horizontal="center" vertical="center" wrapText="1"/>
    </xf>
    <xf numFmtId="165" fontId="12" fillId="6" borderId="3" xfId="12" applyNumberFormat="1" applyFont="1" applyFill="1" applyBorder="1" applyAlignment="1" applyProtection="1">
      <alignment horizontal="center" vertical="center"/>
    </xf>
    <xf numFmtId="165" fontId="10" fillId="0" borderId="0" xfId="12" applyNumberFormat="1" applyFont="1" applyBorder="1" applyAlignment="1" applyProtection="1">
      <alignment horizontal="center"/>
    </xf>
    <xf numFmtId="165" fontId="14" fillId="0" borderId="0" xfId="12" applyNumberFormat="1" applyFont="1" applyBorder="1" applyAlignment="1" applyProtection="1">
      <alignment horizontal="center" wrapText="1"/>
    </xf>
    <xf numFmtId="165" fontId="10" fillId="7" borderId="4" xfId="12" applyNumberFormat="1" applyFont="1" applyFill="1" applyBorder="1" applyAlignment="1" applyProtection="1">
      <alignment horizontal="center"/>
    </xf>
    <xf numFmtId="165" fontId="28" fillId="0" borderId="6" xfId="12" applyNumberFormat="1" applyFont="1" applyBorder="1" applyAlignment="1" applyProtection="1">
      <alignment horizontal="center" wrapText="1"/>
    </xf>
    <xf numFmtId="165" fontId="14" fillId="6" borderId="7" xfId="6" applyNumberFormat="1" applyFont="1" applyFill="1" applyBorder="1" applyAlignment="1">
      <alignment horizontal="center"/>
    </xf>
    <xf numFmtId="0" fontId="10" fillId="0" borderId="0" xfId="6" applyFont="1" applyAlignment="1">
      <alignment horizontal="right"/>
    </xf>
    <xf numFmtId="166" fontId="14" fillId="0" borderId="0" xfId="6" applyNumberFormat="1" applyFont="1" applyBorder="1" applyAlignment="1">
      <alignment horizontal="right"/>
    </xf>
    <xf numFmtId="166" fontId="10" fillId="7" borderId="3" xfId="6" applyNumberFormat="1" applyFont="1" applyFill="1" applyBorder="1" applyAlignment="1">
      <alignment horizontal="right"/>
    </xf>
    <xf numFmtId="166" fontId="28" fillId="0" borderId="6" xfId="6" applyNumberFormat="1" applyFont="1" applyBorder="1" applyAlignment="1">
      <alignment horizontal="right" wrapText="1"/>
    </xf>
    <xf numFmtId="166" fontId="14" fillId="6" borderId="8" xfId="6" applyNumberFormat="1" applyFont="1" applyFill="1" applyBorder="1" applyAlignment="1">
      <alignment horizontal="center"/>
    </xf>
    <xf numFmtId="166" fontId="12" fillId="3" borderId="4" xfId="6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3" xfId="6" applyNumberFormat="1" applyFont="1" applyFill="1" applyBorder="1" applyAlignment="1">
      <alignment horizontal="center" vertical="center" readingOrder="1"/>
    </xf>
    <xf numFmtId="166" fontId="9" fillId="4" borderId="4" xfId="6" applyNumberFormat="1" applyFont="1" applyFill="1" applyBorder="1" applyAlignment="1" applyProtection="1">
      <alignment horizontal="center" vertical="center" wrapText="1" readingOrder="1"/>
      <protection locked="0"/>
    </xf>
    <xf numFmtId="165" fontId="30" fillId="5" borderId="4" xfId="10" applyNumberFormat="1" applyFont="1" applyFill="1" applyBorder="1" applyAlignment="1" applyProtection="1">
      <alignment horizontal="center" vertical="center" wrapText="1" readingOrder="1"/>
      <protection locked="0"/>
    </xf>
    <xf numFmtId="166" fontId="9" fillId="4" borderId="3" xfId="6" applyNumberFormat="1" applyFont="1" applyFill="1" applyBorder="1" applyAlignment="1">
      <alignment horizontal="center" vertical="center" wrapText="1"/>
    </xf>
    <xf numFmtId="166" fontId="12" fillId="3" borderId="3" xfId="6" applyNumberFormat="1" applyFont="1" applyFill="1" applyBorder="1" applyAlignment="1" applyProtection="1">
      <alignment horizontal="center" vertical="center" wrapText="1" readingOrder="1"/>
      <protection locked="0"/>
    </xf>
    <xf numFmtId="166" fontId="12" fillId="3" borderId="4" xfId="1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4" borderId="4" xfId="10" applyNumberFormat="1" applyFont="1" applyFill="1" applyBorder="1" applyAlignment="1" applyProtection="1">
      <alignment horizontal="center" vertical="center" wrapText="1" readingOrder="1"/>
      <protection locked="0"/>
    </xf>
    <xf numFmtId="166" fontId="9" fillId="4" borderId="3" xfId="10" applyNumberFormat="1" applyFont="1" applyFill="1" applyBorder="1" applyAlignment="1" applyProtection="1">
      <alignment horizontal="center" vertical="center" wrapText="1" readingOrder="1"/>
      <protection locked="0"/>
    </xf>
    <xf numFmtId="165" fontId="30" fillId="5" borderId="3" xfId="6" applyNumberFormat="1" applyFont="1" applyFill="1" applyBorder="1" applyAlignment="1">
      <alignment horizontal="center" vertical="center" readingOrder="1"/>
    </xf>
    <xf numFmtId="166" fontId="30" fillId="5" borderId="3" xfId="10" applyNumberFormat="1" applyFont="1" applyFill="1" applyBorder="1" applyAlignment="1" applyProtection="1">
      <alignment horizontal="center" vertical="center" wrapText="1" readingOrder="1"/>
    </xf>
    <xf numFmtId="166" fontId="30" fillId="5" borderId="4" xfId="10" applyNumberFormat="1" applyFont="1" applyFill="1" applyBorder="1" applyAlignment="1" applyProtection="1">
      <alignment horizontal="center" vertical="center" wrapText="1" readingOrder="1"/>
    </xf>
    <xf numFmtId="166" fontId="9" fillId="4" borderId="4" xfId="2" applyNumberFormat="1" applyFont="1" applyFill="1" applyBorder="1" applyAlignment="1" applyProtection="1">
      <alignment horizontal="center" vertical="center" wrapText="1" readingOrder="1"/>
      <protection locked="0"/>
    </xf>
    <xf numFmtId="166" fontId="9" fillId="4" borderId="4" xfId="1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6" borderId="4" xfId="6" applyNumberFormat="1" applyFont="1" applyFill="1" applyBorder="1" applyAlignment="1">
      <alignment horizontal="center" vertical="center" wrapText="1" readingOrder="1"/>
    </xf>
    <xf numFmtId="166" fontId="12" fillId="3" borderId="3" xfId="8" applyNumberFormat="1" applyFont="1" applyFill="1" applyBorder="1" applyAlignment="1">
      <alignment horizontal="center" vertical="center" wrapText="1"/>
    </xf>
    <xf numFmtId="165" fontId="12" fillId="3" borderId="4" xfId="12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3" xfId="12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4" xfId="12" applyNumberFormat="1" applyFont="1" applyFill="1" applyBorder="1" applyAlignment="1" applyProtection="1">
      <alignment horizontal="center" vertical="center" wrapText="1" readingOrder="1"/>
      <protection locked="0"/>
    </xf>
    <xf numFmtId="165" fontId="30" fillId="5" borderId="4" xfId="10" applyNumberFormat="1" applyFont="1" applyFill="1" applyBorder="1" applyAlignment="1" applyProtection="1">
      <alignment horizontal="center" vertical="center" wrapText="1"/>
      <protection locked="0"/>
    </xf>
    <xf numFmtId="165" fontId="30" fillId="15" borderId="3" xfId="19" applyNumberFormat="1" applyFont="1" applyFill="1" applyBorder="1" applyAlignment="1">
      <alignment horizontal="center" vertical="center"/>
    </xf>
    <xf numFmtId="166" fontId="12" fillId="3" borderId="3" xfId="10" applyNumberFormat="1" applyFont="1" applyFill="1" applyBorder="1" applyAlignment="1" applyProtection="1">
      <alignment horizontal="center" vertical="center" wrapText="1"/>
      <protection locked="0"/>
    </xf>
    <xf numFmtId="166" fontId="9" fillId="4" borderId="3" xfId="8" applyNumberFormat="1" applyFont="1" applyFill="1" applyBorder="1" applyAlignment="1">
      <alignment horizontal="center" vertical="center" wrapText="1"/>
    </xf>
    <xf numFmtId="166" fontId="12" fillId="4" borderId="4" xfId="10" applyNumberFormat="1" applyFont="1" applyFill="1" applyBorder="1" applyAlignment="1" applyProtection="1">
      <alignment horizontal="center" vertical="center" wrapText="1"/>
      <protection locked="0"/>
    </xf>
    <xf numFmtId="166" fontId="9" fillId="4" borderId="3" xfId="6" applyNumberFormat="1" applyFont="1" applyFill="1" applyBorder="1" applyAlignment="1" applyProtection="1">
      <alignment horizontal="center" vertical="center" wrapText="1"/>
      <protection locked="0"/>
    </xf>
    <xf numFmtId="166" fontId="30" fillId="5" borderId="3" xfId="2" applyNumberFormat="1" applyFont="1" applyFill="1" applyBorder="1" applyAlignment="1">
      <alignment horizontal="center" vertical="center" wrapText="1"/>
    </xf>
    <xf numFmtId="165" fontId="30" fillId="5" borderId="3" xfId="12" applyNumberFormat="1" applyFont="1" applyFill="1" applyBorder="1" applyAlignment="1" applyProtection="1">
      <alignment horizontal="center" vertical="center" wrapText="1" readingOrder="1"/>
      <protection locked="0"/>
    </xf>
    <xf numFmtId="166" fontId="30" fillId="5" borderId="3" xfId="8" applyNumberFormat="1" applyFont="1" applyFill="1" applyBorder="1" applyAlignment="1">
      <alignment horizontal="center" vertical="center" wrapText="1"/>
    </xf>
    <xf numFmtId="165" fontId="30" fillId="5" borderId="3" xfId="6" applyNumberFormat="1" applyFont="1" applyFill="1" applyBorder="1" applyAlignment="1" applyProtection="1">
      <alignment horizontal="center" vertical="center" readingOrder="1"/>
    </xf>
    <xf numFmtId="165" fontId="30" fillId="5" borderId="4" xfId="6" applyNumberFormat="1" applyFont="1" applyFill="1" applyBorder="1" applyAlignment="1" applyProtection="1">
      <alignment horizontal="center" vertical="center" readingOrder="1"/>
    </xf>
    <xf numFmtId="166" fontId="12" fillId="6" borderId="4" xfId="6" applyNumberFormat="1" applyFont="1" applyFill="1" applyBorder="1" applyAlignment="1">
      <alignment horizontal="center" vertical="center" wrapText="1"/>
    </xf>
    <xf numFmtId="164" fontId="12" fillId="3" borderId="4" xfId="12" applyNumberFormat="1" applyFont="1" applyFill="1" applyBorder="1" applyAlignment="1" applyProtection="1">
      <alignment horizontal="center" vertical="center" wrapText="1" readingOrder="1"/>
      <protection locked="0"/>
    </xf>
    <xf numFmtId="164" fontId="12" fillId="3" borderId="3" xfId="12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3" xfId="12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4" xfId="12" applyNumberFormat="1" applyFont="1" applyFill="1" applyBorder="1" applyAlignment="1" applyProtection="1">
      <alignment horizontal="center" vertical="center" wrapText="1" readingOrder="1"/>
      <protection locked="0"/>
    </xf>
    <xf numFmtId="164" fontId="9" fillId="14" borderId="4" xfId="12" applyNumberFormat="1" applyFont="1" applyFill="1" applyBorder="1" applyAlignment="1" applyProtection="1">
      <alignment horizontal="center" vertical="center" wrapText="1" readingOrder="1"/>
      <protection locked="0"/>
    </xf>
    <xf numFmtId="164" fontId="30" fillId="5" borderId="4" xfId="12" applyNumberFormat="1" applyFont="1" applyFill="1" applyBorder="1" applyAlignment="1" applyProtection="1">
      <alignment horizontal="center" vertical="center" wrapText="1" readingOrder="1"/>
      <protection locked="0"/>
    </xf>
    <xf numFmtId="164" fontId="30" fillId="5" borderId="3" xfId="12" applyNumberFormat="1" applyFont="1" applyFill="1" applyBorder="1" applyAlignment="1" applyProtection="1">
      <alignment horizontal="center" vertical="center" wrapText="1" readingOrder="1"/>
      <protection locked="0"/>
    </xf>
    <xf numFmtId="166" fontId="30" fillId="5" borderId="3" xfId="6" applyNumberFormat="1" applyFont="1" applyFill="1" applyBorder="1" applyAlignment="1" applyProtection="1">
      <alignment horizontal="center" vertical="center" readingOrder="1"/>
    </xf>
    <xf numFmtId="166" fontId="30" fillId="5" borderId="4" xfId="6" applyNumberFormat="1" applyFont="1" applyFill="1" applyBorder="1" applyAlignment="1" applyProtection="1">
      <alignment horizontal="center" vertical="center" readingOrder="1"/>
    </xf>
    <xf numFmtId="164" fontId="12" fillId="6" borderId="4" xfId="12" applyNumberFormat="1" applyFont="1" applyFill="1" applyBorder="1" applyAlignment="1" applyProtection="1">
      <alignment horizontal="center" vertical="center" wrapText="1" readingOrder="1"/>
    </xf>
    <xf numFmtId="165" fontId="12" fillId="9" borderId="3" xfId="1" applyNumberFormat="1" applyFont="1" applyFill="1" applyBorder="1" applyAlignment="1" applyProtection="1">
      <alignment horizontal="center" vertical="center"/>
    </xf>
    <xf numFmtId="166" fontId="12" fillId="9" borderId="8" xfId="0" applyNumberFormat="1" applyFont="1" applyFill="1" applyBorder="1" applyAlignment="1">
      <alignment horizontal="center" vertical="center"/>
    </xf>
    <xf numFmtId="165" fontId="12" fillId="9" borderId="8" xfId="0" applyNumberFormat="1" applyFont="1" applyFill="1" applyBorder="1" applyAlignment="1">
      <alignment horizontal="center" vertical="center"/>
    </xf>
    <xf numFmtId="165" fontId="9" fillId="11" borderId="3" xfId="1" applyNumberFormat="1" applyFont="1" applyFill="1" applyBorder="1" applyAlignment="1" applyProtection="1">
      <alignment horizontal="center" vertical="center"/>
    </xf>
    <xf numFmtId="165" fontId="12" fillId="13" borderId="8" xfId="0" applyNumberFormat="1" applyFont="1" applyFill="1" applyBorder="1" applyAlignment="1">
      <alignment horizontal="center" vertical="center"/>
    </xf>
    <xf numFmtId="166" fontId="12" fillId="13" borderId="8" xfId="0" applyNumberFormat="1" applyFont="1" applyFill="1" applyBorder="1" applyAlignment="1">
      <alignment horizontal="center" vertical="center"/>
    </xf>
    <xf numFmtId="166" fontId="12" fillId="9" borderId="3" xfId="6" applyNumberFormat="1" applyFont="1" applyFill="1" applyBorder="1" applyAlignment="1">
      <alignment horizontal="center" vertical="center"/>
    </xf>
    <xf numFmtId="165" fontId="12" fillId="9" borderId="8" xfId="12" applyNumberFormat="1" applyFont="1" applyFill="1" applyBorder="1" applyAlignment="1" applyProtection="1">
      <alignment horizontal="center" vertical="center"/>
    </xf>
    <xf numFmtId="165" fontId="12" fillId="9" borderId="3" xfId="6" applyNumberFormat="1" applyFont="1" applyFill="1" applyBorder="1" applyAlignment="1">
      <alignment horizontal="center" vertical="center"/>
    </xf>
    <xf numFmtId="166" fontId="9" fillId="11" borderId="3" xfId="6" applyNumberFormat="1" applyFont="1" applyFill="1" applyBorder="1" applyAlignment="1">
      <alignment horizontal="center" vertical="center"/>
    </xf>
    <xf numFmtId="165" fontId="9" fillId="11" borderId="3" xfId="12" applyNumberFormat="1" applyFont="1" applyFill="1" applyBorder="1" applyAlignment="1" applyProtection="1">
      <alignment horizontal="center" vertical="center"/>
    </xf>
    <xf numFmtId="165" fontId="12" fillId="13" borderId="3" xfId="6" applyNumberFormat="1" applyFont="1" applyFill="1" applyBorder="1" applyAlignment="1">
      <alignment horizontal="center" vertical="center"/>
    </xf>
    <xf numFmtId="165" fontId="12" fillId="13" borderId="8" xfId="12" applyNumberFormat="1" applyFont="1" applyFill="1" applyBorder="1" applyAlignment="1" applyProtection="1">
      <alignment horizontal="center" vertical="center"/>
    </xf>
    <xf numFmtId="166" fontId="12" fillId="13" borderId="3" xfId="6" applyNumberFormat="1" applyFont="1" applyFill="1" applyBorder="1" applyAlignment="1">
      <alignment horizontal="center" vertical="center"/>
    </xf>
    <xf numFmtId="165" fontId="12" fillId="13" borderId="3" xfId="12" applyNumberFormat="1" applyFont="1" applyFill="1" applyBorder="1" applyAlignment="1" applyProtection="1">
      <alignment horizontal="center" vertical="center"/>
    </xf>
    <xf numFmtId="165" fontId="9" fillId="11" borderId="3" xfId="0" applyNumberFormat="1" applyFont="1" applyFill="1" applyBorder="1" applyAlignment="1">
      <alignment horizontal="center" vertical="center"/>
    </xf>
    <xf numFmtId="165" fontId="12" fillId="13" borderId="3" xfId="0" applyNumberFormat="1" applyFont="1" applyFill="1" applyBorder="1" applyAlignment="1">
      <alignment horizontal="center" vertical="center"/>
    </xf>
    <xf numFmtId="166" fontId="12" fillId="9" borderId="3" xfId="0" applyNumberFormat="1" applyFont="1" applyFill="1" applyBorder="1" applyAlignment="1">
      <alignment horizontal="center" vertical="center"/>
    </xf>
    <xf numFmtId="166" fontId="12" fillId="13" borderId="3" xfId="0" applyNumberFormat="1" applyFont="1" applyFill="1" applyBorder="1" applyAlignment="1">
      <alignment horizontal="center" vertical="center"/>
    </xf>
    <xf numFmtId="166" fontId="9" fillId="11" borderId="3" xfId="0" applyNumberFormat="1" applyFont="1" applyFill="1" applyBorder="1" applyAlignment="1">
      <alignment horizontal="center" vertical="center"/>
    </xf>
    <xf numFmtId="165" fontId="9" fillId="11" borderId="0" xfId="0" applyNumberFormat="1" applyFont="1" applyFill="1" applyBorder="1" applyAlignment="1">
      <alignment horizontal="center" vertical="center"/>
    </xf>
    <xf numFmtId="164" fontId="12" fillId="4" borderId="3" xfId="12" applyNumberFormat="1" applyFont="1" applyFill="1" applyBorder="1" applyAlignment="1" applyProtection="1">
      <alignment horizontal="center" vertical="center" wrapText="1" readingOrder="1"/>
      <protection locked="0"/>
    </xf>
    <xf numFmtId="165" fontId="30" fillId="5" borderId="3" xfId="2" applyNumberFormat="1" applyFont="1" applyFill="1" applyBorder="1" applyAlignment="1">
      <alignment horizontal="center" vertical="center" readingOrder="1"/>
    </xf>
    <xf numFmtId="164" fontId="30" fillId="4" borderId="3" xfId="12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3" xfId="12" applyNumberFormat="1" applyFont="1" applyFill="1" applyBorder="1" applyAlignment="1" applyProtection="1">
      <alignment horizontal="center" vertical="center" wrapText="1" readingOrder="1"/>
    </xf>
    <xf numFmtId="165" fontId="9" fillId="4" borderId="3" xfId="10" applyNumberFormat="1" applyFont="1" applyFill="1" applyBorder="1" applyAlignment="1" applyProtection="1">
      <alignment horizontal="center" vertical="center" readingOrder="1"/>
    </xf>
    <xf numFmtId="164" fontId="9" fillId="4" borderId="2" xfId="12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4" xfId="10" applyNumberFormat="1" applyFont="1" applyFill="1" applyBorder="1" applyAlignment="1" applyProtection="1">
      <alignment horizontal="center" vertical="center" readingOrder="1"/>
    </xf>
    <xf numFmtId="165" fontId="9" fillId="4" borderId="4" xfId="6" applyNumberFormat="1" applyFont="1" applyFill="1" applyBorder="1" applyAlignment="1">
      <alignment horizontal="center" vertical="center" readingOrder="1"/>
    </xf>
    <xf numFmtId="164" fontId="12" fillId="3" borderId="3" xfId="12" applyNumberFormat="1" applyFont="1" applyFill="1" applyBorder="1" applyAlignment="1" applyProtection="1">
      <alignment horizontal="center" vertical="center" wrapText="1" readingOrder="1"/>
    </xf>
    <xf numFmtId="165" fontId="12" fillId="3" borderId="3" xfId="12" applyNumberFormat="1" applyFont="1" applyFill="1" applyBorder="1" applyAlignment="1" applyProtection="1">
      <alignment horizontal="center" vertical="center" wrapText="1" readingOrder="1"/>
    </xf>
    <xf numFmtId="164" fontId="12" fillId="3" borderId="3" xfId="12" applyNumberFormat="1" applyFont="1" applyFill="1" applyBorder="1" applyAlignment="1" applyProtection="1">
      <alignment horizontal="center" vertical="center" readingOrder="1"/>
    </xf>
    <xf numFmtId="164" fontId="9" fillId="4" borderId="3" xfId="12" applyNumberFormat="1" applyFont="1" applyFill="1" applyBorder="1" applyAlignment="1" applyProtection="1">
      <alignment horizontal="center" vertical="center" wrapText="1" readingOrder="1"/>
    </xf>
    <xf numFmtId="165" fontId="9" fillId="4" borderId="3" xfId="12" applyNumberFormat="1" applyFont="1" applyFill="1" applyBorder="1" applyAlignment="1" applyProtection="1">
      <alignment horizontal="center" vertical="center" wrapText="1" readingOrder="1"/>
    </xf>
    <xf numFmtId="164" fontId="9" fillId="4" borderId="3" xfId="12" applyNumberFormat="1" applyFont="1" applyFill="1" applyBorder="1" applyAlignment="1" applyProtection="1">
      <alignment horizontal="center" vertical="center" readingOrder="1"/>
    </xf>
    <xf numFmtId="164" fontId="9" fillId="5" borderId="3" xfId="12" applyNumberFormat="1" applyFont="1" applyFill="1" applyBorder="1" applyAlignment="1" applyProtection="1">
      <alignment horizontal="center" vertical="center" wrapText="1" readingOrder="1"/>
    </xf>
    <xf numFmtId="165" fontId="9" fillId="5" borderId="3" xfId="12" applyNumberFormat="1" applyFont="1" applyFill="1" applyBorder="1" applyAlignment="1" applyProtection="1">
      <alignment horizontal="center" vertical="center" wrapText="1" readingOrder="1"/>
    </xf>
    <xf numFmtId="164" fontId="12" fillId="4" borderId="3" xfId="12" applyNumberFormat="1" applyFont="1" applyFill="1" applyBorder="1" applyAlignment="1" applyProtection="1">
      <alignment horizontal="center" vertical="center" wrapText="1" readingOrder="1"/>
    </xf>
    <xf numFmtId="165" fontId="12" fillId="4" borderId="3" xfId="12" applyNumberFormat="1" applyFont="1" applyFill="1" applyBorder="1" applyAlignment="1" applyProtection="1">
      <alignment horizontal="center" vertical="center" wrapText="1" readingOrder="1"/>
    </xf>
    <xf numFmtId="164" fontId="12" fillId="4" borderId="3" xfId="12" applyNumberFormat="1" applyFont="1" applyFill="1" applyBorder="1" applyAlignment="1" applyProtection="1">
      <alignment horizontal="center" vertical="center" readingOrder="1"/>
    </xf>
    <xf numFmtId="164" fontId="30" fillId="5" borderId="3" xfId="12" applyNumberFormat="1" applyFont="1" applyFill="1" applyBorder="1" applyAlignment="1" applyProtection="1">
      <alignment horizontal="center" vertical="center" wrapText="1" readingOrder="1"/>
    </xf>
    <xf numFmtId="165" fontId="30" fillId="5" borderId="3" xfId="12" applyNumberFormat="1" applyFont="1" applyFill="1" applyBorder="1" applyAlignment="1" applyProtection="1">
      <alignment horizontal="center" vertical="center" wrapText="1" readingOrder="1"/>
    </xf>
    <xf numFmtId="164" fontId="30" fillId="5" borderId="3" xfId="12" applyNumberFormat="1" applyFont="1" applyFill="1" applyBorder="1" applyAlignment="1" applyProtection="1">
      <alignment horizontal="center" vertical="center" readingOrder="1"/>
    </xf>
    <xf numFmtId="165" fontId="12" fillId="6" borderId="3" xfId="12" applyNumberFormat="1" applyFont="1" applyFill="1" applyBorder="1" applyAlignment="1" applyProtection="1">
      <alignment horizontal="center" vertical="center" wrapText="1" readingOrder="1"/>
    </xf>
    <xf numFmtId="164" fontId="12" fillId="6" borderId="3" xfId="12" applyNumberFormat="1" applyFont="1" applyFill="1" applyBorder="1" applyAlignment="1" applyProtection="1">
      <alignment horizontal="center" vertical="center" readingOrder="1"/>
    </xf>
    <xf numFmtId="164" fontId="12" fillId="4" borderId="4" xfId="12" applyNumberFormat="1" applyFont="1" applyFill="1" applyBorder="1" applyAlignment="1" applyProtection="1">
      <alignment horizontal="center" vertical="center" wrapText="1" readingOrder="1"/>
      <protection locked="0"/>
    </xf>
    <xf numFmtId="165" fontId="12" fillId="2" borderId="4" xfId="6" applyNumberFormat="1" applyFont="1" applyFill="1" applyBorder="1" applyAlignment="1">
      <alignment horizontal="center" vertical="center" wrapText="1"/>
    </xf>
    <xf numFmtId="164" fontId="12" fillId="2" borderId="3" xfId="12" applyNumberFormat="1" applyFont="1" applyFill="1" applyBorder="1" applyAlignment="1" applyProtection="1">
      <alignment horizontal="center" vertical="center" wrapText="1"/>
    </xf>
    <xf numFmtId="165" fontId="12" fillId="2" borderId="3" xfId="12" applyNumberFormat="1" applyFont="1" applyFill="1" applyBorder="1" applyAlignment="1" applyProtection="1">
      <alignment horizontal="center" vertical="center" wrapText="1"/>
    </xf>
    <xf numFmtId="165" fontId="12" fillId="4" borderId="4" xfId="12" applyNumberFormat="1" applyFont="1" applyFill="1" applyBorder="1" applyAlignment="1" applyProtection="1">
      <alignment horizontal="center" vertical="center" wrapText="1" readingOrder="1"/>
      <protection locked="0"/>
    </xf>
    <xf numFmtId="167" fontId="29" fillId="11" borderId="3" xfId="6" applyNumberFormat="1" applyFont="1" applyFill="1" applyBorder="1" applyAlignment="1">
      <alignment horizontal="center" vertical="center"/>
    </xf>
    <xf numFmtId="167" fontId="29" fillId="13" borderId="3" xfId="6" applyNumberFormat="1" applyFont="1" applyFill="1" applyBorder="1" applyAlignment="1">
      <alignment horizontal="center" vertical="center"/>
    </xf>
    <xf numFmtId="164" fontId="31" fillId="9" borderId="3" xfId="12" applyNumberFormat="1" applyFont="1" applyFill="1" applyBorder="1" applyAlignment="1" applyProtection="1">
      <alignment horizontal="center" vertical="center"/>
    </xf>
    <xf numFmtId="164" fontId="12" fillId="9" borderId="3" xfId="12" applyNumberFormat="1" applyFont="1" applyFill="1" applyBorder="1" applyAlignment="1" applyProtection="1">
      <alignment horizontal="center" vertical="center"/>
    </xf>
    <xf numFmtId="164" fontId="9" fillId="11" borderId="3" xfId="12" applyNumberFormat="1" applyFont="1" applyFill="1" applyBorder="1" applyAlignment="1" applyProtection="1">
      <alignment horizontal="center" vertical="center"/>
    </xf>
    <xf numFmtId="164" fontId="12" fillId="13" borderId="3" xfId="12" applyNumberFormat="1" applyFont="1" applyFill="1" applyBorder="1" applyAlignment="1" applyProtection="1">
      <alignment horizontal="center" vertical="center"/>
    </xf>
    <xf numFmtId="0" fontId="9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9" fillId="0" borderId="0" xfId="6" applyFont="1"/>
    <xf numFmtId="165" fontId="9" fillId="0" borderId="0" xfId="12" applyNumberFormat="1" applyFont="1" applyBorder="1" applyAlignment="1" applyProtection="1">
      <alignment horizontal="center"/>
    </xf>
    <xf numFmtId="164" fontId="9" fillId="0" borderId="0" xfId="12" applyNumberFormat="1" applyFont="1" applyBorder="1" applyAlignment="1" applyProtection="1">
      <alignment horizontal="center"/>
    </xf>
    <xf numFmtId="0" fontId="9" fillId="0" borderId="0" xfId="6" applyFont="1" applyAlignment="1">
      <alignment horizontal="right"/>
    </xf>
    <xf numFmtId="0" fontId="9" fillId="0" borderId="0" xfId="6" applyFont="1" applyAlignment="1">
      <alignment horizontal="center"/>
    </xf>
    <xf numFmtId="164" fontId="32" fillId="0" borderId="0" xfId="12" applyNumberFormat="1" applyFont="1" applyBorder="1" applyAlignment="1" applyProtection="1">
      <alignment horizontal="center"/>
    </xf>
    <xf numFmtId="165" fontId="33" fillId="0" borderId="0" xfId="6" applyNumberFormat="1" applyFont="1" applyBorder="1" applyAlignment="1">
      <alignment horizontal="center"/>
    </xf>
    <xf numFmtId="0" fontId="33" fillId="0" borderId="0" xfId="6" applyFont="1" applyBorder="1" applyAlignment="1">
      <alignment horizontal="center"/>
    </xf>
    <xf numFmtId="165" fontId="33" fillId="0" borderId="0" xfId="6" applyNumberFormat="1" applyFont="1" applyAlignment="1">
      <alignment horizontal="center"/>
    </xf>
    <xf numFmtId="165" fontId="33" fillId="0" borderId="0" xfId="6" applyNumberFormat="1" applyFont="1" applyBorder="1" applyAlignment="1" applyProtection="1">
      <alignment horizontal="center"/>
      <protection locked="0"/>
    </xf>
    <xf numFmtId="0" fontId="33" fillId="0" borderId="0" xfId="6" applyFont="1" applyBorder="1" applyAlignment="1" applyProtection="1">
      <alignment horizontal="center"/>
      <protection locked="0"/>
    </xf>
    <xf numFmtId="0" fontId="34" fillId="0" borderId="0" xfId="6" applyFont="1"/>
    <xf numFmtId="165" fontId="33" fillId="0" borderId="0" xfId="6" applyNumberFormat="1" applyFont="1" applyAlignment="1" applyProtection="1">
      <alignment horizontal="center"/>
      <protection locked="0"/>
    </xf>
    <xf numFmtId="165" fontId="9" fillId="0" borderId="0" xfId="6" applyNumberFormat="1" applyFont="1" applyBorder="1" applyAlignment="1">
      <alignment horizontal="right"/>
    </xf>
    <xf numFmtId="0" fontId="9" fillId="0" borderId="0" xfId="6" applyFont="1" applyBorder="1" applyAlignment="1">
      <alignment horizontal="right"/>
    </xf>
    <xf numFmtId="164" fontId="9" fillId="0" borderId="0" xfId="12" applyNumberFormat="1" applyFont="1" applyBorder="1" applyAlignment="1" applyProtection="1">
      <alignment horizontal="center" vertical="center" wrapText="1"/>
    </xf>
    <xf numFmtId="166" fontId="12" fillId="3" borderId="3" xfId="8" applyNumberFormat="1" applyFont="1" applyFill="1" applyBorder="1" applyAlignment="1">
      <alignment vertical="center" wrapText="1"/>
    </xf>
    <xf numFmtId="166" fontId="35" fillId="4" borderId="3" xfId="8" applyNumberFormat="1" applyFont="1" applyFill="1" applyBorder="1" applyAlignment="1">
      <alignment vertical="center" wrapText="1"/>
    </xf>
    <xf numFmtId="166" fontId="9" fillId="4" borderId="3" xfId="6" applyNumberFormat="1" applyFont="1" applyFill="1" applyBorder="1" applyAlignment="1">
      <alignment vertical="center" wrapText="1"/>
    </xf>
    <xf numFmtId="166" fontId="30" fillId="5" borderId="3" xfId="8" applyNumberFormat="1" applyFont="1" applyFill="1" applyBorder="1" applyAlignment="1">
      <alignment vertical="center" wrapText="1"/>
    </xf>
    <xf numFmtId="166" fontId="36" fillId="3" borderId="3" xfId="8" applyNumberFormat="1" applyFont="1" applyFill="1" applyBorder="1" applyAlignment="1">
      <alignment vertical="center" wrapText="1"/>
    </xf>
    <xf numFmtId="166" fontId="9" fillId="4" borderId="3" xfId="2" applyNumberFormat="1" applyFont="1" applyFill="1" applyBorder="1" applyAlignment="1">
      <alignment horizontal="left" wrapText="1" readingOrder="1"/>
    </xf>
    <xf numFmtId="166" fontId="12" fillId="4" borderId="3" xfId="8" applyNumberFormat="1" applyFont="1" applyFill="1" applyBorder="1" applyAlignment="1">
      <alignment vertical="center" wrapText="1"/>
    </xf>
    <xf numFmtId="166" fontId="12" fillId="4" borderId="3" xfId="8" applyNumberFormat="1" applyFont="1" applyFill="1" applyBorder="1" applyAlignment="1">
      <alignment horizontal="center" vertical="center" wrapText="1"/>
    </xf>
    <xf numFmtId="166" fontId="30" fillId="5" borderId="3" xfId="2" applyNumberFormat="1" applyFont="1" applyFill="1" applyBorder="1" applyAlignment="1">
      <alignment horizontal="left" wrapText="1" readingOrder="1"/>
    </xf>
    <xf numFmtId="166" fontId="30" fillId="5" borderId="0" xfId="2" applyNumberFormat="1" applyFont="1" applyFill="1" applyBorder="1" applyAlignment="1">
      <alignment horizontal="left" wrapText="1" readingOrder="1"/>
    </xf>
    <xf numFmtId="166" fontId="30" fillId="5" borderId="0" xfId="8" applyNumberFormat="1" applyFont="1" applyFill="1" applyBorder="1" applyAlignment="1">
      <alignment vertical="center" wrapText="1"/>
    </xf>
    <xf numFmtId="166" fontId="9" fillId="4" borderId="3" xfId="3" applyNumberFormat="1" applyFont="1" applyFill="1" applyBorder="1" applyAlignment="1">
      <alignment wrapText="1"/>
    </xf>
    <xf numFmtId="166" fontId="34" fillId="4" borderId="3" xfId="2" applyNumberFormat="1" applyFont="1" applyFill="1" applyBorder="1" applyAlignment="1">
      <alignment horizontal="left" wrapText="1" readingOrder="1"/>
    </xf>
    <xf numFmtId="166" fontId="12" fillId="6" borderId="3" xfId="6" applyNumberFormat="1" applyFont="1" applyFill="1" applyBorder="1" applyAlignment="1">
      <alignment horizontal="left" vertical="center" wrapText="1"/>
    </xf>
    <xf numFmtId="166" fontId="9" fillId="6" borderId="3" xfId="6" applyNumberFormat="1" applyFont="1" applyFill="1" applyBorder="1" applyAlignment="1">
      <alignment horizontal="center" vertical="center" wrapText="1"/>
    </xf>
    <xf numFmtId="0" fontId="19" fillId="0" borderId="0" xfId="6" applyFont="1" applyBorder="1" applyAlignment="1">
      <alignment horizontal="center"/>
    </xf>
    <xf numFmtId="0" fontId="19" fillId="0" borderId="0" xfId="6" applyFont="1" applyBorder="1" applyAlignment="1" applyProtection="1">
      <alignment horizontal="center"/>
      <protection locked="0"/>
    </xf>
    <xf numFmtId="0" fontId="16" fillId="0" borderId="1" xfId="6" applyFont="1" applyBorder="1" applyAlignment="1">
      <alignment horizontal="right"/>
    </xf>
    <xf numFmtId="0" fontId="17" fillId="2" borderId="2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165" fontId="17" fillId="2" borderId="3" xfId="6" applyNumberFormat="1" applyFont="1" applyFill="1" applyBorder="1" applyAlignment="1">
      <alignment horizontal="center" vertical="center" wrapText="1"/>
    </xf>
    <xf numFmtId="165" fontId="17" fillId="2" borderId="3" xfId="12" applyNumberFormat="1" applyFont="1" applyFill="1" applyBorder="1" applyAlignment="1" applyProtection="1">
      <alignment horizontal="center" vertical="center" wrapText="1"/>
    </xf>
    <xf numFmtId="164" fontId="17" fillId="2" borderId="3" xfId="12" applyNumberFormat="1" applyFont="1" applyFill="1" applyBorder="1" applyAlignment="1" applyProtection="1">
      <alignment horizontal="center" vertical="center" wrapText="1"/>
    </xf>
    <xf numFmtId="165" fontId="17" fillId="2" borderId="4" xfId="6" applyNumberFormat="1" applyFont="1" applyFill="1" applyBorder="1" applyAlignment="1">
      <alignment horizontal="center" vertical="center" wrapText="1"/>
    </xf>
    <xf numFmtId="165" fontId="17" fillId="2" borderId="7" xfId="6" applyNumberFormat="1" applyFont="1" applyFill="1" applyBorder="1" applyAlignment="1">
      <alignment horizontal="center" vertical="center" wrapText="1"/>
    </xf>
    <xf numFmtId="165" fontId="17" fillId="2" borderId="8" xfId="6" applyNumberFormat="1" applyFont="1" applyFill="1" applyBorder="1" applyAlignment="1">
      <alignment horizontal="center" vertical="center" wrapText="1"/>
    </xf>
    <xf numFmtId="0" fontId="12" fillId="2" borderId="2" xfId="6" applyFont="1" applyFill="1" applyBorder="1" applyAlignment="1">
      <alignment horizontal="center" vertical="center" wrapText="1"/>
    </xf>
    <xf numFmtId="0" fontId="12" fillId="2" borderId="3" xfId="6" applyFont="1" applyFill="1" applyBorder="1" applyAlignment="1">
      <alignment horizontal="center" vertical="center" wrapText="1"/>
    </xf>
    <xf numFmtId="0" fontId="33" fillId="0" borderId="0" xfId="6" applyFont="1" applyBorder="1" applyAlignment="1">
      <alignment horizontal="center"/>
    </xf>
    <xf numFmtId="0" fontId="33" fillId="0" borderId="0" xfId="6" applyFont="1" applyBorder="1" applyAlignment="1" applyProtection="1">
      <alignment horizontal="center"/>
      <protection locked="0"/>
    </xf>
    <xf numFmtId="0" fontId="9" fillId="0" borderId="1" xfId="6" applyFont="1" applyBorder="1" applyAlignment="1">
      <alignment horizontal="right"/>
    </xf>
    <xf numFmtId="165" fontId="12" fillId="2" borderId="4" xfId="6" applyNumberFormat="1" applyFont="1" applyFill="1" applyBorder="1" applyAlignment="1">
      <alignment horizontal="center" vertical="center" wrapText="1"/>
    </xf>
    <xf numFmtId="165" fontId="12" fillId="2" borderId="7" xfId="6" applyNumberFormat="1" applyFont="1" applyFill="1" applyBorder="1" applyAlignment="1">
      <alignment horizontal="center" vertical="center" wrapText="1"/>
    </xf>
    <xf numFmtId="165" fontId="12" fillId="2" borderId="8" xfId="6" applyNumberFormat="1" applyFont="1" applyFill="1" applyBorder="1" applyAlignment="1">
      <alignment horizontal="center" vertical="center" wrapText="1"/>
    </xf>
    <xf numFmtId="165" fontId="12" fillId="2" borderId="3" xfId="6" applyNumberFormat="1" applyFont="1" applyFill="1" applyBorder="1" applyAlignment="1">
      <alignment horizontal="center" vertical="center" wrapText="1"/>
    </xf>
    <xf numFmtId="165" fontId="12" fillId="2" borderId="3" xfId="12" applyNumberFormat="1" applyFont="1" applyFill="1" applyBorder="1" applyAlignment="1" applyProtection="1">
      <alignment horizontal="center" vertical="center" wrapText="1"/>
    </xf>
    <xf numFmtId="164" fontId="12" fillId="2" borderId="3" xfId="12" applyNumberFormat="1" applyFont="1" applyFill="1" applyBorder="1" applyAlignment="1" applyProtection="1">
      <alignment horizontal="center" vertical="center" wrapText="1"/>
    </xf>
  </cellXfs>
  <cellStyles count="70">
    <cellStyle name="Normal" xfId="2"/>
    <cellStyle name="Обычный" xfId="0" builtinId="0"/>
    <cellStyle name="Обычный 10" xfId="14"/>
    <cellStyle name="Обычный 11" xfId="15"/>
    <cellStyle name="Обычный 12" xfId="16"/>
    <cellStyle name="Обычный 13" xfId="17"/>
    <cellStyle name="Обычный 14" xfId="18"/>
    <cellStyle name="Обычный 15" xfId="19"/>
    <cellStyle name="Обычный 15 2" xfId="20"/>
    <cellStyle name="Обычный 16" xfId="21"/>
    <cellStyle name="Обычный 17" xfId="3"/>
    <cellStyle name="Обычный 18" xfId="22"/>
    <cellStyle name="Обычный 19" xfId="23"/>
    <cellStyle name="Обычный 2" xfId="4"/>
    <cellStyle name="Обычный 2 2" xfId="5"/>
    <cellStyle name="Обычный 2 3" xfId="24"/>
    <cellStyle name="Обычный 20" xfId="25"/>
    <cellStyle name="Обычный 21" xfId="26"/>
    <cellStyle name="Обычный 22" xfId="27"/>
    <cellStyle name="Обычный 22 2" xfId="28"/>
    <cellStyle name="Обычный 23" xfId="29"/>
    <cellStyle name="Обычный 23 2" xfId="30"/>
    <cellStyle name="Обычный 24" xfId="31"/>
    <cellStyle name="Обычный 25" xfId="32"/>
    <cellStyle name="Обычный 26" xfId="33"/>
    <cellStyle name="Обычный 27" xfId="34"/>
    <cellStyle name="Обычный 28" xfId="35"/>
    <cellStyle name="Обычный 29" xfId="36"/>
    <cellStyle name="Обычный 3" xfId="6"/>
    <cellStyle name="Обычный 3 2" xfId="7"/>
    <cellStyle name="Обычный 3 2 2" xfId="37"/>
    <cellStyle name="Обычный 30" xfId="38"/>
    <cellStyle name="Обычный 31" xfId="39"/>
    <cellStyle name="Обычный 32" xfId="40"/>
    <cellStyle name="Обычный 33" xfId="41"/>
    <cellStyle name="Обычный 34" xfId="42"/>
    <cellStyle name="Обычный 35" xfId="43"/>
    <cellStyle name="Обычный 36" xfId="44"/>
    <cellStyle name="Обычный 37" xfId="45"/>
    <cellStyle name="Обычный 38" xfId="46"/>
    <cellStyle name="Обычный 39" xfId="47"/>
    <cellStyle name="Обычный 4" xfId="8"/>
    <cellStyle name="Обычный 40" xfId="48"/>
    <cellStyle name="Обычный 41" xfId="49"/>
    <cellStyle name="Обычный 42" xfId="50"/>
    <cellStyle name="Обычный 43" xfId="51"/>
    <cellStyle name="Обычный 44" xfId="52"/>
    <cellStyle name="Обычный 45" xfId="53"/>
    <cellStyle name="Обычный 46" xfId="9"/>
    <cellStyle name="Обычный 46 2" xfId="10"/>
    <cellStyle name="Обычный 47" xfId="54"/>
    <cellStyle name="Обычный 48" xfId="55"/>
    <cellStyle name="Обычный 49" xfId="56"/>
    <cellStyle name="Обычный 5" xfId="11"/>
    <cellStyle name="Обычный 50" xfId="57"/>
    <cellStyle name="Обычный 50 2" xfId="58"/>
    <cellStyle name="Обычный 51" xfId="59"/>
    <cellStyle name="Обычный 52" xfId="60"/>
    <cellStyle name="Обычный 53" xfId="61"/>
    <cellStyle name="Обычный 53 2" xfId="62"/>
    <cellStyle name="Обычный 54" xfId="63"/>
    <cellStyle name="Обычный 55" xfId="64"/>
    <cellStyle name="Обычный 55 2" xfId="65"/>
    <cellStyle name="Обычный 6" xfId="66"/>
    <cellStyle name="Обычный 7" xfId="67"/>
    <cellStyle name="Обычный 8" xfId="68"/>
    <cellStyle name="Обычный 9" xfId="69"/>
    <cellStyle name="Процентный" xfId="1" builtinId="5"/>
    <cellStyle name="Процентный 2" xfId="12"/>
    <cellStyle name="Процентный 2 2" xfId="1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EB4E3"/>
      <rgbColor rgb="FF953735"/>
      <rgbColor rgb="FFFDEADA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B7DEE8"/>
      <rgbColor rgb="FF93CDDD"/>
      <rgbColor rgb="FFB9CDE5"/>
      <rgbColor rgb="FFCC99FF"/>
      <rgbColor rgb="FFE6E0EC"/>
      <rgbColor rgb="FF3366FF"/>
      <rgbColor rgb="FF82BDFD"/>
      <rgbColor rgb="FF99CC00"/>
      <rgbColor rgb="FFFFCC00"/>
      <rgbColor rgb="FFFF9900"/>
      <rgbColor rgb="FFFF6600"/>
      <rgbColor rgb="FF666699"/>
      <rgbColor rgb="FF729FCF"/>
      <rgbColor rgb="FF003366"/>
      <rgbColor rgb="FF00B05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J186"/>
  <sheetViews>
    <sheetView showGridLines="0" tabSelected="1" zoomScale="80" zoomScaleNormal="80" zoomScalePageLayoutView="75" workbookViewId="0">
      <selection activeCell="B214" sqref="B214"/>
    </sheetView>
  </sheetViews>
  <sheetFormatPr defaultColWidth="9.375" defaultRowHeight="15.75" outlineLevelRow="1" outlineLevelCol="1" x14ac:dyDescent="0.25"/>
  <cols>
    <col min="1" max="1" width="31.625" style="45" customWidth="1"/>
    <col min="2" max="2" width="25.375" style="1" customWidth="1"/>
    <col min="3" max="3" width="17.5" style="116" customWidth="1" outlineLevel="1"/>
    <col min="4" max="4" width="20.25" style="105" customWidth="1" outlineLevel="1"/>
    <col min="5" max="5" width="16.875" style="32" customWidth="1" outlineLevel="1"/>
    <col min="6" max="6" width="15.5" style="3" customWidth="1" outlineLevel="1"/>
    <col min="7" max="7" width="13.875" style="3" customWidth="1" outlineLevel="1"/>
    <col min="8" max="8" width="17.375" style="2" customWidth="1"/>
    <col min="9" max="9" width="10.875" style="3" customWidth="1"/>
    <col min="10" max="10" width="13.5" style="3" customWidth="1"/>
    <col min="11" max="11" width="16.125" style="46" customWidth="1"/>
    <col min="12" max="12" width="12.25" style="47" customWidth="1"/>
    <col min="13" max="13" width="13.625" style="3" customWidth="1"/>
    <col min="14" max="14" width="17.5" style="32" customWidth="1"/>
    <col min="15" max="15" width="17.375" style="48" customWidth="1"/>
    <col min="16" max="16" width="10" style="2" customWidth="1"/>
    <col min="17" max="17" width="9.375" style="2"/>
    <col min="18" max="18" width="10.75" style="2" customWidth="1"/>
    <col min="19" max="1019" width="9.375" style="2"/>
    <col min="1020" max="1024" width="10.5" style="44" customWidth="1"/>
    <col min="1025" max="16384" width="9.375" style="44"/>
  </cols>
  <sheetData>
    <row r="1" spans="1:1024" ht="7.5" customHeight="1" x14ac:dyDescent="0.25"/>
    <row r="2" spans="1:1024" ht="20.25" customHeight="1" x14ac:dyDescent="0.3">
      <c r="A2" s="305" t="s">
        <v>0</v>
      </c>
      <c r="B2" s="305"/>
      <c r="C2" s="305"/>
      <c r="D2" s="305"/>
      <c r="E2" s="33"/>
      <c r="F2" s="100"/>
      <c r="G2" s="100"/>
      <c r="I2" s="2"/>
      <c r="J2" s="2"/>
      <c r="K2" s="2"/>
      <c r="L2" s="2"/>
      <c r="M2" s="2"/>
      <c r="N2" s="49"/>
    </row>
    <row r="3" spans="1:1024" ht="18.75" customHeight="1" x14ac:dyDescent="0.3">
      <c r="A3" s="305" t="s">
        <v>1</v>
      </c>
      <c r="B3" s="305"/>
      <c r="C3" s="305"/>
      <c r="D3" s="305"/>
      <c r="E3" s="33"/>
      <c r="F3" s="100"/>
      <c r="G3" s="100"/>
      <c r="I3" s="2"/>
      <c r="J3" s="2"/>
      <c r="K3" s="2"/>
      <c r="L3" s="2"/>
      <c r="M3" s="2"/>
      <c r="N3" s="49"/>
    </row>
    <row r="4" spans="1:1024" s="50" customFormat="1" ht="15.75" customHeight="1" x14ac:dyDescent="0.3">
      <c r="A4" s="306" t="s">
        <v>2</v>
      </c>
      <c r="B4" s="306"/>
      <c r="C4" s="306"/>
      <c r="D4" s="306"/>
      <c r="E4" s="34"/>
      <c r="F4" s="101"/>
      <c r="G4" s="101"/>
      <c r="N4" s="51"/>
      <c r="O4" s="48"/>
      <c r="AMF4" s="44"/>
      <c r="AMG4" s="44"/>
      <c r="AMH4" s="44"/>
      <c r="AMI4" s="44"/>
      <c r="AMJ4" s="44"/>
    </row>
    <row r="5" spans="1:1024" s="50" customFormat="1" ht="18.75" customHeight="1" x14ac:dyDescent="0.3">
      <c r="A5" s="306" t="s">
        <v>339</v>
      </c>
      <c r="B5" s="306"/>
      <c r="C5" s="306"/>
      <c r="D5" s="306"/>
      <c r="E5" s="34"/>
      <c r="F5" s="101"/>
      <c r="G5" s="101"/>
      <c r="N5" s="51"/>
      <c r="O5" s="48"/>
      <c r="AMF5" s="44"/>
      <c r="AMG5" s="44"/>
      <c r="AMH5" s="44"/>
      <c r="AMI5" s="44"/>
      <c r="AMJ5" s="44"/>
    </row>
    <row r="6" spans="1:1024" x14ac:dyDescent="0.25">
      <c r="A6" s="307"/>
      <c r="B6" s="307"/>
      <c r="C6" s="307"/>
      <c r="D6" s="307"/>
      <c r="E6" s="35"/>
      <c r="F6" s="36"/>
      <c r="G6" s="36"/>
      <c r="I6" s="2"/>
      <c r="J6" s="2"/>
      <c r="K6" s="2"/>
      <c r="L6" s="2"/>
      <c r="M6" s="2"/>
      <c r="N6" s="35"/>
      <c r="O6" s="52" t="s">
        <v>3</v>
      </c>
    </row>
    <row r="7" spans="1:1024" ht="72.75" customHeight="1" x14ac:dyDescent="0.25">
      <c r="A7" s="308" t="s">
        <v>4</v>
      </c>
      <c r="B7" s="309" t="s">
        <v>5</v>
      </c>
      <c r="C7" s="309" t="s">
        <v>340</v>
      </c>
      <c r="D7" s="104" t="s">
        <v>341</v>
      </c>
      <c r="E7" s="313" t="s">
        <v>342</v>
      </c>
      <c r="F7" s="314"/>
      <c r="G7" s="315"/>
      <c r="H7" s="310" t="s">
        <v>343</v>
      </c>
      <c r="I7" s="310"/>
      <c r="J7" s="310"/>
      <c r="K7" s="309" t="s">
        <v>345</v>
      </c>
      <c r="L7" s="309"/>
      <c r="M7" s="309"/>
      <c r="N7" s="311" t="s">
        <v>6</v>
      </c>
      <c r="O7" s="312" t="s">
        <v>495</v>
      </c>
    </row>
    <row r="8" spans="1:1024" ht="78.75" customHeight="1" x14ac:dyDescent="0.25">
      <c r="A8" s="308"/>
      <c r="B8" s="308"/>
      <c r="C8" s="308"/>
      <c r="D8" s="103" t="s">
        <v>7</v>
      </c>
      <c r="E8" s="102" t="s">
        <v>7</v>
      </c>
      <c r="F8" s="103" t="s">
        <v>8</v>
      </c>
      <c r="G8" s="103" t="s">
        <v>9</v>
      </c>
      <c r="H8" s="103" t="s">
        <v>7</v>
      </c>
      <c r="I8" s="103" t="s">
        <v>8</v>
      </c>
      <c r="J8" s="103" t="s">
        <v>344</v>
      </c>
      <c r="K8" s="103" t="s">
        <v>7</v>
      </c>
      <c r="L8" s="103" t="s">
        <v>8</v>
      </c>
      <c r="M8" s="103" t="s">
        <v>9</v>
      </c>
      <c r="N8" s="311"/>
      <c r="O8" s="312"/>
    </row>
    <row r="9" spans="1:1024" s="54" customFormat="1" ht="36.75" customHeight="1" x14ac:dyDescent="0.2">
      <c r="A9" s="53" t="s">
        <v>10</v>
      </c>
      <c r="B9" s="24" t="s">
        <v>11</v>
      </c>
      <c r="C9" s="175">
        <v>4110859.2999899993</v>
      </c>
      <c r="D9" s="190">
        <v>19523510.839049999</v>
      </c>
      <c r="E9" s="191">
        <v>21117007.704349998</v>
      </c>
      <c r="F9" s="206">
        <f>IFERROR(E9/$E$79,"-")</f>
        <v>0.33838384731305882</v>
      </c>
      <c r="G9" s="206">
        <f>IFERROR(E9/D9,"-")</f>
        <v>1.0816193807782135</v>
      </c>
      <c r="H9" s="181">
        <v>21502300.5</v>
      </c>
      <c r="I9" s="207">
        <f>H9/H79</f>
        <v>0.3457361493002829</v>
      </c>
      <c r="J9" s="207">
        <f>H9/D9</f>
        <v>1.1013541917364638</v>
      </c>
      <c r="K9" s="175">
        <v>5037823.6782900002</v>
      </c>
      <c r="L9" s="207">
        <f>K9/K79</f>
        <v>0.35253697108296583</v>
      </c>
      <c r="M9" s="245">
        <f>K9/H9</f>
        <v>0.23429231110829282</v>
      </c>
      <c r="N9" s="246">
        <f>K9-C9</f>
        <v>926964.37830000091</v>
      </c>
      <c r="O9" s="247">
        <f>IFERROR(K9/C9,"-")</f>
        <v>1.2254916334164625</v>
      </c>
      <c r="AMF9" s="44"/>
      <c r="AMG9" s="44"/>
      <c r="AMH9" s="44"/>
      <c r="AMI9" s="44"/>
      <c r="AMJ9" s="44"/>
    </row>
    <row r="10" spans="1:1024" s="54" customFormat="1" ht="23.25" customHeight="1" x14ac:dyDescent="0.2">
      <c r="A10" s="53" t="s">
        <v>12</v>
      </c>
      <c r="B10" s="53"/>
      <c r="C10" s="175">
        <v>3495575.8860599995</v>
      </c>
      <c r="D10" s="190">
        <f>D11+D15+D25+D29+D36+D40+D44+D49</f>
        <v>16335647.420399999</v>
      </c>
      <c r="E10" s="190">
        <f>E11+E15+E25+E29+E36+E40+E44+E49</f>
        <v>17470016.98996</v>
      </c>
      <c r="F10" s="206">
        <f t="shared" ref="F10:F73" si="0">IFERROR(E10/$E$79,"-")</f>
        <v>0.27994361911746685</v>
      </c>
      <c r="G10" s="207">
        <f t="shared" ref="G10:G73" si="1">IFERROR(E10/D10,"-")</f>
        <v>1.0694413597678043</v>
      </c>
      <c r="H10" s="190">
        <f>H11+H15+H25+H29+H36+H40+H44+H49</f>
        <v>18138118.785</v>
      </c>
      <c r="I10" s="207">
        <f>H10/H79</f>
        <v>0.29164336831201043</v>
      </c>
      <c r="J10" s="207">
        <f>H10/D10</f>
        <v>1.1103397568650428</v>
      </c>
      <c r="K10" s="190">
        <f>K11+K15+K25+K29+K36+K40+K44+K49</f>
        <v>4027860.4265799997</v>
      </c>
      <c r="L10" s="207">
        <f>K10/K79</f>
        <v>0.28186173344070653</v>
      </c>
      <c r="M10" s="245">
        <f t="shared" ref="M10:M47" si="2">K10/H10</f>
        <v>0.22206605185048134</v>
      </c>
      <c r="N10" s="246">
        <f t="shared" ref="N10:N41" si="3">K10-C10</f>
        <v>532284.54052000027</v>
      </c>
      <c r="O10" s="247">
        <f t="shared" ref="O10:O73" si="4">IFERROR(K10/C10,"-")</f>
        <v>1.1522737763018382</v>
      </c>
      <c r="AMF10" s="44"/>
      <c r="AMG10" s="44"/>
      <c r="AMH10" s="44"/>
      <c r="AMI10" s="44"/>
      <c r="AMJ10" s="44"/>
    </row>
    <row r="11" spans="1:1024" s="54" customFormat="1" x14ac:dyDescent="0.2">
      <c r="A11" s="55" t="s">
        <v>13</v>
      </c>
      <c r="B11" s="25" t="s">
        <v>14</v>
      </c>
      <c r="C11" s="176">
        <v>696281.35950999998</v>
      </c>
      <c r="D11" s="179">
        <v>2491733.7620000001</v>
      </c>
      <c r="E11" s="192">
        <v>2713921.2949999999</v>
      </c>
      <c r="F11" s="208">
        <f t="shared" si="0"/>
        <v>4.3488506608716344E-2</v>
      </c>
      <c r="G11" s="208">
        <f t="shared" si="1"/>
        <v>1.0891698528905673</v>
      </c>
      <c r="H11" s="241">
        <v>2680000</v>
      </c>
      <c r="I11" s="242">
        <f>H11/H79</f>
        <v>4.3091802206222454E-2</v>
      </c>
      <c r="J11" s="242">
        <f>H11/D11</f>
        <v>1.0755563218154123</v>
      </c>
      <c r="K11" s="176">
        <v>919925.92587000004</v>
      </c>
      <c r="L11" s="208">
        <f>K11/K79</f>
        <v>6.4374603050216986E-2</v>
      </c>
      <c r="M11" s="248">
        <f>K11/H11</f>
        <v>0.34325594248880598</v>
      </c>
      <c r="N11" s="249">
        <f t="shared" si="3"/>
        <v>223644.56636000006</v>
      </c>
      <c r="O11" s="250">
        <f t="shared" si="4"/>
        <v>1.3211985547299261</v>
      </c>
      <c r="AMF11" s="44"/>
      <c r="AMG11" s="44"/>
      <c r="AMH11" s="44"/>
      <c r="AMI11" s="44"/>
      <c r="AMJ11" s="44"/>
    </row>
    <row r="12" spans="1:1024" s="54" customFormat="1" ht="78.75" customHeight="1" x14ac:dyDescent="0.2">
      <c r="A12" s="55" t="s">
        <v>15</v>
      </c>
      <c r="B12" s="25" t="s">
        <v>16</v>
      </c>
      <c r="C12" s="176">
        <v>685863.25455999991</v>
      </c>
      <c r="D12" s="179">
        <v>2491733.7620000001</v>
      </c>
      <c r="E12" s="192">
        <v>2655809.4046199997</v>
      </c>
      <c r="F12" s="208">
        <f t="shared" si="0"/>
        <v>4.255730814931679E-2</v>
      </c>
      <c r="G12" s="208">
        <f t="shared" si="1"/>
        <v>1.0658479830880101</v>
      </c>
      <c r="H12" s="241">
        <v>2680000</v>
      </c>
      <c r="I12" s="242" t="s">
        <v>326</v>
      </c>
      <c r="J12" s="242">
        <f>H12/D12</f>
        <v>1.0755563218154123</v>
      </c>
      <c r="K12" s="176">
        <v>905655.84412999998</v>
      </c>
      <c r="L12" s="208">
        <f>K12/K79</f>
        <v>6.3376010857440296E-2</v>
      </c>
      <c r="M12" s="248">
        <f t="shared" ref="M12:M26" si="5">K12/H12</f>
        <v>0.33793128512313431</v>
      </c>
      <c r="N12" s="249">
        <f t="shared" si="3"/>
        <v>219792.58957000007</v>
      </c>
      <c r="O12" s="250">
        <f t="shared" si="4"/>
        <v>1.3204612407920922</v>
      </c>
      <c r="AMF12" s="44"/>
      <c r="AMG12" s="44"/>
      <c r="AMH12" s="44"/>
      <c r="AMI12" s="44"/>
      <c r="AMJ12" s="44"/>
    </row>
    <row r="13" spans="1:1024" s="54" customFormat="1" ht="110.25" customHeight="1" x14ac:dyDescent="0.2">
      <c r="A13" s="55" t="s">
        <v>17</v>
      </c>
      <c r="B13" s="25" t="s">
        <v>18</v>
      </c>
      <c r="C13" s="176">
        <v>685632.39055999997</v>
      </c>
      <c r="D13" s="179">
        <v>2491733.7620000001</v>
      </c>
      <c r="E13" s="192">
        <v>2658885.5512800002</v>
      </c>
      <c r="F13" s="208">
        <f t="shared" si="0"/>
        <v>4.260660103949724E-2</v>
      </c>
      <c r="G13" s="208">
        <f t="shared" si="1"/>
        <v>1.0670825237547992</v>
      </c>
      <c r="H13" s="241">
        <v>0</v>
      </c>
      <c r="I13" s="242" t="s">
        <v>326</v>
      </c>
      <c r="J13" s="242">
        <f>H13/D13</f>
        <v>0</v>
      </c>
      <c r="K13" s="176">
        <v>905770.13413000002</v>
      </c>
      <c r="L13" s="208">
        <f>K13/K79</f>
        <v>6.338400864636623E-2</v>
      </c>
      <c r="M13" s="248" t="e">
        <f t="shared" si="5"/>
        <v>#DIV/0!</v>
      </c>
      <c r="N13" s="249">
        <f t="shared" si="3"/>
        <v>220137.74357000005</v>
      </c>
      <c r="O13" s="250">
        <f t="shared" si="4"/>
        <v>1.3210725552073166</v>
      </c>
      <c r="AMF13" s="44"/>
      <c r="AMG13" s="44"/>
      <c r="AMH13" s="44"/>
      <c r="AMI13" s="44"/>
      <c r="AMJ13" s="44"/>
    </row>
    <row r="14" spans="1:1024" s="54" customFormat="1" ht="90" customHeight="1" x14ac:dyDescent="0.2">
      <c r="A14" s="55" t="s">
        <v>311</v>
      </c>
      <c r="B14" s="25" t="s">
        <v>312</v>
      </c>
      <c r="C14" s="176">
        <v>230.864</v>
      </c>
      <c r="D14" s="179">
        <v>0</v>
      </c>
      <c r="E14" s="193">
        <v>-2932.8916600000002</v>
      </c>
      <c r="F14" s="208">
        <f t="shared" si="0"/>
        <v>-4.6997338711902131E-5</v>
      </c>
      <c r="G14" s="208" t="str">
        <f t="shared" si="1"/>
        <v>-</v>
      </c>
      <c r="H14" s="243">
        <v>0</v>
      </c>
      <c r="I14" s="242" t="s">
        <v>326</v>
      </c>
      <c r="J14" s="242" t="s">
        <v>326</v>
      </c>
      <c r="K14" s="244">
        <v>-114.29</v>
      </c>
      <c r="L14" s="208">
        <f>K14/K79</f>
        <v>-7.9977889259412089E-6</v>
      </c>
      <c r="M14" s="248" t="s">
        <v>326</v>
      </c>
      <c r="N14" s="249">
        <f t="shared" si="3"/>
        <v>-345.154</v>
      </c>
      <c r="O14" s="250">
        <f t="shared" si="4"/>
        <v>-0.49505336475154205</v>
      </c>
      <c r="AMF14" s="44"/>
      <c r="AMG14" s="44"/>
      <c r="AMH14" s="44"/>
      <c r="AMI14" s="44"/>
      <c r="AMJ14" s="44"/>
    </row>
    <row r="15" spans="1:1024" s="54" customFormat="1" x14ac:dyDescent="0.2">
      <c r="A15" s="55" t="s">
        <v>19</v>
      </c>
      <c r="B15" s="25" t="s">
        <v>20</v>
      </c>
      <c r="C15" s="177">
        <v>943910.16734000004</v>
      </c>
      <c r="D15" s="179">
        <v>5551002.3861999996</v>
      </c>
      <c r="E15" s="193">
        <v>5754278.24768</v>
      </c>
      <c r="F15" s="209">
        <f t="shared" si="0"/>
        <v>9.2207894187522635E-2</v>
      </c>
      <c r="G15" s="208">
        <f t="shared" si="1"/>
        <v>1.0366196674649883</v>
      </c>
      <c r="H15" s="188">
        <v>6113927.7000000002</v>
      </c>
      <c r="I15" s="208">
        <f>H15/H79</f>
        <v>9.8306031026695731E-2</v>
      </c>
      <c r="J15" s="242">
        <f t="shared" ref="J15:J20" si="6">H15/D15</f>
        <v>1.1014096688553863</v>
      </c>
      <c r="K15" s="177">
        <v>1130862.1919100001</v>
      </c>
      <c r="L15" s="248">
        <f>K15/K79</f>
        <v>7.9135507176685618E-2</v>
      </c>
      <c r="M15" s="248">
        <f t="shared" si="5"/>
        <v>0.18496492719565527</v>
      </c>
      <c r="N15" s="249">
        <f t="shared" si="3"/>
        <v>186952.02457000001</v>
      </c>
      <c r="O15" s="250">
        <f t="shared" si="4"/>
        <v>1.1980612467570328</v>
      </c>
      <c r="AMF15" s="44"/>
      <c r="AMG15" s="44"/>
      <c r="AMH15" s="44"/>
      <c r="AMI15" s="44"/>
      <c r="AMJ15" s="44"/>
    </row>
    <row r="16" spans="1:1024" s="54" customFormat="1" ht="141.75" customHeight="1" x14ac:dyDescent="0.2">
      <c r="A16" s="55" t="s">
        <v>21</v>
      </c>
      <c r="B16" s="25" t="s">
        <v>22</v>
      </c>
      <c r="C16" s="177">
        <v>848764.11276000005</v>
      </c>
      <c r="D16" s="179">
        <v>5073669.3306</v>
      </c>
      <c r="E16" s="193">
        <v>5081693.2050100006</v>
      </c>
      <c r="F16" s="209">
        <f t="shared" si="0"/>
        <v>8.1430234891740422E-2</v>
      </c>
      <c r="G16" s="208">
        <f t="shared" si="1"/>
        <v>1.0015814736608095</v>
      </c>
      <c r="H16" s="188">
        <v>5532526.0999999996</v>
      </c>
      <c r="I16" s="208" t="s">
        <v>326</v>
      </c>
      <c r="J16" s="242">
        <f t="shared" si="6"/>
        <v>1.0904388401176583</v>
      </c>
      <c r="K16" s="177">
        <v>1005243.2347499999</v>
      </c>
      <c r="L16" s="208">
        <f>K16/K79</f>
        <v>7.0344940158901637E-2</v>
      </c>
      <c r="M16" s="248">
        <f t="shared" si="5"/>
        <v>0.18169697107258112</v>
      </c>
      <c r="N16" s="249">
        <f t="shared" si="3"/>
        <v>156479.1219899999</v>
      </c>
      <c r="O16" s="250">
        <f t="shared" si="4"/>
        <v>1.1843611430284948</v>
      </c>
      <c r="AMF16" s="44"/>
      <c r="AMG16" s="44"/>
      <c r="AMH16" s="44"/>
      <c r="AMI16" s="44"/>
      <c r="AMJ16" s="44"/>
    </row>
    <row r="17" spans="1:1024" s="54" customFormat="1" ht="220.5" x14ac:dyDescent="0.2">
      <c r="A17" s="55" t="s">
        <v>23</v>
      </c>
      <c r="B17" s="25" t="s">
        <v>24</v>
      </c>
      <c r="C17" s="177">
        <v>-170.64310999999998</v>
      </c>
      <c r="D17" s="179">
        <v>34733.0556</v>
      </c>
      <c r="E17" s="193">
        <v>33043.543399999995</v>
      </c>
      <c r="F17" s="209">
        <f t="shared" si="0"/>
        <v>5.2949743169552945E-4</v>
      </c>
      <c r="G17" s="208">
        <f t="shared" si="1"/>
        <v>0.95135722524798527</v>
      </c>
      <c r="H17" s="188">
        <v>32789</v>
      </c>
      <c r="I17" s="208" t="s">
        <v>326</v>
      </c>
      <c r="J17" s="242">
        <f t="shared" si="6"/>
        <v>0.94402866184914636</v>
      </c>
      <c r="K17" s="177">
        <v>1212.7786699999999</v>
      </c>
      <c r="L17" s="208">
        <f>K17/K79</f>
        <v>8.4867860849975558E-5</v>
      </c>
      <c r="M17" s="248">
        <f t="shared" si="5"/>
        <v>3.6987363750038117E-2</v>
      </c>
      <c r="N17" s="249">
        <f t="shared" si="3"/>
        <v>1383.4217799999999</v>
      </c>
      <c r="O17" s="250">
        <f t="shared" si="4"/>
        <v>-7.1071059944934198</v>
      </c>
      <c r="AMF17" s="44"/>
      <c r="AMG17" s="44"/>
      <c r="AMH17" s="44"/>
      <c r="AMI17" s="44"/>
      <c r="AMJ17" s="44"/>
    </row>
    <row r="18" spans="1:1024" s="54" customFormat="1" ht="78.75" x14ac:dyDescent="0.2">
      <c r="A18" s="55" t="s">
        <v>25</v>
      </c>
      <c r="B18" s="25" t="s">
        <v>26</v>
      </c>
      <c r="C18" s="177">
        <v>20478.019469999999</v>
      </c>
      <c r="D18" s="179">
        <v>90000</v>
      </c>
      <c r="E18" s="193">
        <v>118488.60370000001</v>
      </c>
      <c r="F18" s="209">
        <f t="shared" si="0"/>
        <v>1.8986889688210442E-3</v>
      </c>
      <c r="G18" s="208">
        <f t="shared" si="1"/>
        <v>1.3165400411111112</v>
      </c>
      <c r="H18" s="188">
        <v>65578</v>
      </c>
      <c r="I18" s="208" t="s">
        <v>326</v>
      </c>
      <c r="J18" s="242">
        <f t="shared" si="6"/>
        <v>0.72864444444444443</v>
      </c>
      <c r="K18" s="177">
        <v>22435.75419</v>
      </c>
      <c r="L18" s="208">
        <f>K18/K79</f>
        <v>1.5700098556822211E-3</v>
      </c>
      <c r="M18" s="248">
        <f t="shared" si="5"/>
        <v>0.34212318445210282</v>
      </c>
      <c r="N18" s="249">
        <f t="shared" si="3"/>
        <v>1957.7347200000004</v>
      </c>
      <c r="O18" s="250">
        <f t="shared" si="4"/>
        <v>1.0956017608474322</v>
      </c>
      <c r="AMF18" s="44"/>
      <c r="AMG18" s="44"/>
      <c r="AMH18" s="44"/>
      <c r="AMI18" s="44"/>
      <c r="AMJ18" s="44"/>
    </row>
    <row r="19" spans="1:1024" s="54" customFormat="1" ht="173.25" x14ac:dyDescent="0.2">
      <c r="A19" s="55" t="s">
        <v>27</v>
      </c>
      <c r="B19" s="25" t="s">
        <v>28</v>
      </c>
      <c r="C19" s="177">
        <v>52422.663799999995</v>
      </c>
      <c r="D19" s="179">
        <v>247600</v>
      </c>
      <c r="E19" s="193">
        <v>322637.30008999998</v>
      </c>
      <c r="F19" s="209">
        <f t="shared" si="0"/>
        <v>5.1700152038426607E-3</v>
      </c>
      <c r="G19" s="208">
        <f t="shared" si="1"/>
        <v>1.3030585625605815</v>
      </c>
      <c r="H19" s="188">
        <v>262312</v>
      </c>
      <c r="I19" s="208" t="s">
        <v>326</v>
      </c>
      <c r="J19" s="242">
        <f t="shared" si="6"/>
        <v>1.0594184168012923</v>
      </c>
      <c r="K19" s="177">
        <v>61019.085509999997</v>
      </c>
      <c r="L19" s="208">
        <f>K19/K79</f>
        <v>4.2699953308507968E-3</v>
      </c>
      <c r="M19" s="248">
        <f t="shared" si="5"/>
        <v>0.23262025950013723</v>
      </c>
      <c r="N19" s="249">
        <f t="shared" si="3"/>
        <v>8596.4217100000023</v>
      </c>
      <c r="O19" s="250">
        <f t="shared" si="4"/>
        <v>1.1639829243091611</v>
      </c>
      <c r="AMF19" s="44"/>
      <c r="AMG19" s="44"/>
      <c r="AMH19" s="44"/>
      <c r="AMI19" s="44"/>
      <c r="AMJ19" s="44"/>
    </row>
    <row r="20" spans="1:1024" s="54" customFormat="1" ht="220.5" x14ac:dyDescent="0.2">
      <c r="A20" s="55" t="s">
        <v>336</v>
      </c>
      <c r="B20" s="25" t="s">
        <v>335</v>
      </c>
      <c r="C20" s="177">
        <v>0</v>
      </c>
      <c r="D20" s="179">
        <v>0</v>
      </c>
      <c r="E20" s="193">
        <v>0</v>
      </c>
      <c r="F20" s="209">
        <f t="shared" si="0"/>
        <v>0</v>
      </c>
      <c r="G20" s="208" t="str">
        <f t="shared" si="1"/>
        <v>-</v>
      </c>
      <c r="H20" s="188">
        <v>0</v>
      </c>
      <c r="I20" s="208" t="e">
        <f>H20/H83</f>
        <v>#DIV/0!</v>
      </c>
      <c r="J20" s="242" t="e">
        <f t="shared" si="6"/>
        <v>#DIV/0!</v>
      </c>
      <c r="K20" s="177">
        <v>0</v>
      </c>
      <c r="L20" s="208" t="e">
        <f>K20/K80</f>
        <v>#DIV/0!</v>
      </c>
      <c r="M20" s="248" t="e">
        <f t="shared" si="5"/>
        <v>#DIV/0!</v>
      </c>
      <c r="N20" s="249">
        <f t="shared" si="3"/>
        <v>0</v>
      </c>
      <c r="O20" s="250" t="str">
        <f t="shared" si="4"/>
        <v>-</v>
      </c>
      <c r="AMF20" s="44"/>
      <c r="AMG20" s="44"/>
      <c r="AMH20" s="44"/>
      <c r="AMI20" s="44"/>
      <c r="AMJ20" s="44"/>
    </row>
    <row r="21" spans="1:1024" s="54" customFormat="1" ht="189" x14ac:dyDescent="0.2">
      <c r="A21" s="55" t="s">
        <v>322</v>
      </c>
      <c r="B21" s="25" t="s">
        <v>323</v>
      </c>
      <c r="C21" s="177">
        <v>2120.2115800000001</v>
      </c>
      <c r="D21" s="179">
        <v>50000</v>
      </c>
      <c r="E21" s="188">
        <v>91279.253660000002</v>
      </c>
      <c r="F21" s="209">
        <f t="shared" si="0"/>
        <v>1.4626800096764067E-3</v>
      </c>
      <c r="G21" s="208">
        <f t="shared" si="1"/>
        <v>1.8255850732000001</v>
      </c>
      <c r="H21" s="188">
        <v>65578</v>
      </c>
      <c r="I21" s="208">
        <f>H21/H84</f>
        <v>1.3184489578112182E-2</v>
      </c>
      <c r="J21" s="242" t="s">
        <v>326</v>
      </c>
      <c r="K21" s="177">
        <v>2817.85023</v>
      </c>
      <c r="L21" s="208">
        <f>K21/K79</f>
        <v>1.9718760490379636E-4</v>
      </c>
      <c r="M21" s="248">
        <f t="shared" si="5"/>
        <v>4.2969444478331148E-2</v>
      </c>
      <c r="N21" s="249">
        <f t="shared" si="3"/>
        <v>697.63864999999987</v>
      </c>
      <c r="O21" s="250">
        <f t="shared" si="4"/>
        <v>1.3290419958936361</v>
      </c>
      <c r="AMF21" s="44"/>
      <c r="AMG21" s="44"/>
      <c r="AMH21" s="44"/>
      <c r="AMI21" s="44"/>
      <c r="AMJ21" s="44"/>
    </row>
    <row r="22" spans="1:1024" s="54" customFormat="1" ht="204.75" x14ac:dyDescent="0.2">
      <c r="A22" s="55" t="s">
        <v>324</v>
      </c>
      <c r="B22" s="25" t="s">
        <v>325</v>
      </c>
      <c r="C22" s="177">
        <v>0</v>
      </c>
      <c r="D22" s="179">
        <v>0</v>
      </c>
      <c r="E22" s="188">
        <v>910</v>
      </c>
      <c r="F22" s="209">
        <f t="shared" si="0"/>
        <v>1.4582051840207059E-5</v>
      </c>
      <c r="G22" s="208" t="str">
        <f t="shared" si="1"/>
        <v>-</v>
      </c>
      <c r="H22" s="188">
        <v>0</v>
      </c>
      <c r="I22" s="208">
        <f>H22/H85</f>
        <v>0</v>
      </c>
      <c r="J22" s="242" t="s">
        <v>326</v>
      </c>
      <c r="K22" s="177">
        <v>0</v>
      </c>
      <c r="L22" s="208">
        <f>K22/K79</f>
        <v>0</v>
      </c>
      <c r="M22" s="248" t="s">
        <v>326</v>
      </c>
      <c r="N22" s="249">
        <f t="shared" si="3"/>
        <v>0</v>
      </c>
      <c r="O22" s="250" t="str">
        <f t="shared" si="4"/>
        <v>-</v>
      </c>
      <c r="AMF22" s="44"/>
      <c r="AMG22" s="44"/>
      <c r="AMH22" s="44"/>
      <c r="AMI22" s="44"/>
      <c r="AMJ22" s="44"/>
    </row>
    <row r="23" spans="1:1024" s="54" customFormat="1" ht="220.5" x14ac:dyDescent="0.2">
      <c r="A23" s="55" t="s">
        <v>327</v>
      </c>
      <c r="B23" s="25" t="s">
        <v>328</v>
      </c>
      <c r="C23" s="177">
        <v>0</v>
      </c>
      <c r="D23" s="179">
        <v>0</v>
      </c>
      <c r="E23" s="188">
        <v>0</v>
      </c>
      <c r="F23" s="209">
        <f t="shared" si="0"/>
        <v>0</v>
      </c>
      <c r="G23" s="208" t="str">
        <f t="shared" si="1"/>
        <v>-</v>
      </c>
      <c r="H23" s="188">
        <v>0</v>
      </c>
      <c r="I23" s="208">
        <f>H23/H86</f>
        <v>0</v>
      </c>
      <c r="J23" s="242" t="s">
        <v>326</v>
      </c>
      <c r="K23" s="177">
        <v>0</v>
      </c>
      <c r="L23" s="208">
        <f>K23/K79</f>
        <v>0</v>
      </c>
      <c r="M23" s="248" t="s">
        <v>326</v>
      </c>
      <c r="N23" s="249">
        <f t="shared" si="3"/>
        <v>0</v>
      </c>
      <c r="O23" s="250" t="str">
        <f t="shared" si="4"/>
        <v>-</v>
      </c>
      <c r="AMF23" s="44"/>
      <c r="AMG23" s="44"/>
      <c r="AMH23" s="44"/>
      <c r="AMI23" s="44"/>
      <c r="AMJ23" s="44"/>
    </row>
    <row r="24" spans="1:1024" s="54" customFormat="1" ht="204.75" x14ac:dyDescent="0.2">
      <c r="A24" s="55" t="s">
        <v>329</v>
      </c>
      <c r="B24" s="25" t="s">
        <v>330</v>
      </c>
      <c r="C24" s="177">
        <v>0</v>
      </c>
      <c r="D24" s="179">
        <v>0</v>
      </c>
      <c r="E24" s="188">
        <v>2183</v>
      </c>
      <c r="F24" s="209">
        <f t="shared" si="0"/>
        <v>3.4980900183705504E-5</v>
      </c>
      <c r="G24" s="208" t="str">
        <f t="shared" si="1"/>
        <v>-</v>
      </c>
      <c r="H24" s="188">
        <v>0</v>
      </c>
      <c r="I24" s="208">
        <f>H24/H87</f>
        <v>0</v>
      </c>
      <c r="J24" s="242" t="s">
        <v>326</v>
      </c>
      <c r="K24" s="177">
        <v>0</v>
      </c>
      <c r="L24" s="208">
        <f>K24/K79</f>
        <v>0</v>
      </c>
      <c r="M24" s="248" t="s">
        <v>326</v>
      </c>
      <c r="N24" s="249">
        <f t="shared" si="3"/>
        <v>0</v>
      </c>
      <c r="O24" s="250" t="str">
        <f t="shared" si="4"/>
        <v>-</v>
      </c>
      <c r="AMF24" s="44"/>
      <c r="AMG24" s="44"/>
      <c r="AMH24" s="44"/>
      <c r="AMI24" s="44"/>
      <c r="AMJ24" s="44"/>
    </row>
    <row r="25" spans="1:1024" s="54" customFormat="1" ht="78.75" customHeight="1" x14ac:dyDescent="0.2">
      <c r="A25" s="56" t="s">
        <v>29</v>
      </c>
      <c r="B25" s="25" t="s">
        <v>30</v>
      </c>
      <c r="C25" s="177">
        <v>984707.00474999996</v>
      </c>
      <c r="D25" s="179">
        <v>4207312.9730000002</v>
      </c>
      <c r="E25" s="193">
        <v>4693294.4951200001</v>
      </c>
      <c r="F25" s="209">
        <f t="shared" si="0"/>
        <v>7.5206443548569521E-2</v>
      </c>
      <c r="G25" s="208">
        <f t="shared" si="1"/>
        <v>1.1155087642014598</v>
      </c>
      <c r="H25" s="188">
        <v>4816902.4850000003</v>
      </c>
      <c r="I25" s="208">
        <f>H25/H79</f>
        <v>7.7451122809806497E-2</v>
      </c>
      <c r="J25" s="242">
        <f t="shared" ref="J25:J33" si="7">H25/D25</f>
        <v>1.1448880831808754</v>
      </c>
      <c r="K25" s="177">
        <v>1022317.53265</v>
      </c>
      <c r="L25" s="248">
        <f>K25/K79</f>
        <v>7.1539765871237282E-2</v>
      </c>
      <c r="M25" s="248">
        <f t="shared" si="5"/>
        <v>0.21223546373079627</v>
      </c>
      <c r="N25" s="249">
        <f t="shared" si="3"/>
        <v>37610.527899999986</v>
      </c>
      <c r="O25" s="250">
        <f t="shared" si="4"/>
        <v>1.0381946383224405</v>
      </c>
      <c r="AMF25" s="44"/>
      <c r="AMG25" s="44"/>
      <c r="AMH25" s="44"/>
      <c r="AMI25" s="44"/>
      <c r="AMJ25" s="44"/>
    </row>
    <row r="26" spans="1:1024" s="54" customFormat="1" ht="78.75" customHeight="1" x14ac:dyDescent="0.2">
      <c r="A26" s="56" t="s">
        <v>31</v>
      </c>
      <c r="B26" s="25" t="s">
        <v>32</v>
      </c>
      <c r="C26" s="177">
        <v>984707.00474999996</v>
      </c>
      <c r="D26" s="179">
        <v>4207312.9730000002</v>
      </c>
      <c r="E26" s="193">
        <v>4693294.4951200001</v>
      </c>
      <c r="F26" s="209">
        <f t="shared" si="0"/>
        <v>7.5206443548569521E-2</v>
      </c>
      <c r="G26" s="208">
        <f t="shared" si="1"/>
        <v>1.1155087642014598</v>
      </c>
      <c r="H26" s="188">
        <v>4816902.4850000003</v>
      </c>
      <c r="I26" s="208">
        <f>H26/H79</f>
        <v>7.7451122809806497E-2</v>
      </c>
      <c r="J26" s="242">
        <f t="shared" si="7"/>
        <v>1.1448880831808754</v>
      </c>
      <c r="K26" s="177">
        <v>1022317.53265</v>
      </c>
      <c r="L26" s="248">
        <f>K26/K79</f>
        <v>7.1539765871237282E-2</v>
      </c>
      <c r="M26" s="248">
        <f t="shared" si="5"/>
        <v>0.21223546373079627</v>
      </c>
      <c r="N26" s="249">
        <f t="shared" si="3"/>
        <v>37610.527899999986</v>
      </c>
      <c r="O26" s="250">
        <f t="shared" si="4"/>
        <v>1.0381946383224405</v>
      </c>
      <c r="AMF26" s="44"/>
      <c r="AMG26" s="44"/>
      <c r="AMH26" s="44"/>
      <c r="AMI26" s="44"/>
      <c r="AMJ26" s="44"/>
    </row>
    <row r="27" spans="1:1024" s="54" customFormat="1" ht="30.75" customHeight="1" outlineLevel="1" x14ac:dyDescent="0.2">
      <c r="A27" s="57" t="s">
        <v>33</v>
      </c>
      <c r="B27" s="26" t="s">
        <v>34</v>
      </c>
      <c r="C27" s="178">
        <v>214428.69869999995</v>
      </c>
      <c r="D27" s="194">
        <f>D26-D28</f>
        <v>1021400.5170000005</v>
      </c>
      <c r="E27" s="194">
        <f>E26-E28</f>
        <v>1444224.3624500004</v>
      </c>
      <c r="F27" s="210">
        <f t="shared" si="0"/>
        <v>2.3142587386962524E-2</v>
      </c>
      <c r="G27" s="211">
        <f t="shared" si="1"/>
        <v>1.4139647850305521</v>
      </c>
      <c r="H27" s="178">
        <f>H26-H28</f>
        <v>1121559.3850000002</v>
      </c>
      <c r="I27" s="212">
        <f>H27/H79</f>
        <v>1.8033587754086755E-2</v>
      </c>
      <c r="J27" s="212">
        <f t="shared" si="7"/>
        <v>1.0980603263195723</v>
      </c>
      <c r="K27" s="178">
        <f>K26-K28</f>
        <v>134457.03039999981</v>
      </c>
      <c r="L27" s="212">
        <f>K27/K79</f>
        <v>9.4090379626219165E-3</v>
      </c>
      <c r="M27" s="251">
        <f t="shared" si="2"/>
        <v>0.11988400453712915</v>
      </c>
      <c r="N27" s="252">
        <f t="shared" si="3"/>
        <v>-79971.668300000136</v>
      </c>
      <c r="O27" s="212">
        <f t="shared" si="4"/>
        <v>0.62704773761703492</v>
      </c>
      <c r="AMF27" s="44"/>
      <c r="AMG27" s="44"/>
      <c r="AMH27" s="44"/>
      <c r="AMI27" s="44"/>
      <c r="AMJ27" s="44"/>
    </row>
    <row r="28" spans="1:1024" s="54" customFormat="1" ht="31.5" outlineLevel="1" x14ac:dyDescent="0.2">
      <c r="A28" s="57" t="s">
        <v>496</v>
      </c>
      <c r="B28" s="26" t="s">
        <v>36</v>
      </c>
      <c r="C28" s="178">
        <v>770278.30605000001</v>
      </c>
      <c r="D28" s="194">
        <v>3185912.4559999998</v>
      </c>
      <c r="E28" s="195">
        <v>3249070.1326699997</v>
      </c>
      <c r="F28" s="210">
        <f t="shared" si="0"/>
        <v>5.2063856161606997E-2</v>
      </c>
      <c r="G28" s="211">
        <f t="shared" si="1"/>
        <v>1.0198240464991608</v>
      </c>
      <c r="H28" s="178">
        <v>3695343.1</v>
      </c>
      <c r="I28" s="212">
        <f>H28/H79</f>
        <v>5.9417535055719749E-2</v>
      </c>
      <c r="J28" s="212">
        <f t="shared" si="7"/>
        <v>1.159901017694505</v>
      </c>
      <c r="K28" s="178">
        <v>887860.50225000014</v>
      </c>
      <c r="L28" s="212">
        <f>K28/K79</f>
        <v>6.2130727908615367E-2</v>
      </c>
      <c r="M28" s="251">
        <f t="shared" si="2"/>
        <v>0.2402647002520551</v>
      </c>
      <c r="N28" s="252">
        <f t="shared" si="3"/>
        <v>117582.19620000012</v>
      </c>
      <c r="O28" s="212">
        <f t="shared" si="4"/>
        <v>1.152648978007655</v>
      </c>
      <c r="AMF28" s="44"/>
      <c r="AMG28" s="44"/>
      <c r="AMH28" s="44"/>
      <c r="AMI28" s="44"/>
      <c r="AMJ28" s="44"/>
    </row>
    <row r="29" spans="1:1024" s="54" customFormat="1" x14ac:dyDescent="0.2">
      <c r="A29" s="56" t="s">
        <v>37</v>
      </c>
      <c r="B29" s="25" t="s">
        <v>38</v>
      </c>
      <c r="C29" s="177">
        <v>286882.44878999999</v>
      </c>
      <c r="D29" s="179">
        <v>1731611.9</v>
      </c>
      <c r="E29" s="192">
        <v>1972276.3251</v>
      </c>
      <c r="F29" s="209">
        <f t="shared" si="0"/>
        <v>3.1604214962440959E-2</v>
      </c>
      <c r="G29" s="208">
        <f t="shared" si="1"/>
        <v>1.1389828893529781</v>
      </c>
      <c r="H29" s="183">
        <v>2094000</v>
      </c>
      <c r="I29" s="208">
        <f>H29/H79</f>
        <v>3.3669490231279783E-2</v>
      </c>
      <c r="J29" s="208">
        <f t="shared" si="7"/>
        <v>1.2092778988178587</v>
      </c>
      <c r="K29" s="177">
        <v>320541.18547000003</v>
      </c>
      <c r="L29" s="248">
        <f>K29/K79</f>
        <v>2.2430840348762211E-2</v>
      </c>
      <c r="M29" s="248">
        <f>K29/H29</f>
        <v>0.15307601980420249</v>
      </c>
      <c r="N29" s="249">
        <f t="shared" si="3"/>
        <v>33658.736680000031</v>
      </c>
      <c r="O29" s="250">
        <f t="shared" si="4"/>
        <v>1.1173258832039545</v>
      </c>
      <c r="AMF29" s="44"/>
      <c r="AMG29" s="44"/>
      <c r="AMH29" s="44"/>
      <c r="AMI29" s="44"/>
      <c r="AMJ29" s="44"/>
    </row>
    <row r="30" spans="1:1024" s="54" customFormat="1" ht="47.25" x14ac:dyDescent="0.2">
      <c r="A30" s="56" t="s">
        <v>39</v>
      </c>
      <c r="B30" s="25" t="s">
        <v>40</v>
      </c>
      <c r="C30" s="177">
        <v>262425.46412000002</v>
      </c>
      <c r="D30" s="179">
        <v>1651611.9</v>
      </c>
      <c r="E30" s="192">
        <v>1865568.3568</v>
      </c>
      <c r="F30" s="208">
        <f t="shared" si="0"/>
        <v>2.989430163770055E-2</v>
      </c>
      <c r="G30" s="208">
        <f t="shared" si="1"/>
        <v>1.1295440271410009</v>
      </c>
      <c r="H30" s="183">
        <v>1998000</v>
      </c>
      <c r="I30" s="208">
        <f>H30/H79</f>
        <v>3.2125903286579278E-2</v>
      </c>
      <c r="J30" s="208">
        <f t="shared" si="7"/>
        <v>1.2097272973148232</v>
      </c>
      <c r="K30" s="177">
        <v>275940.77094999998</v>
      </c>
      <c r="L30" s="248">
        <f>K30/K79</f>
        <v>1.930979125137448E-2</v>
      </c>
      <c r="M30" s="248">
        <f t="shared" si="2"/>
        <v>0.13810849396896896</v>
      </c>
      <c r="N30" s="249">
        <f t="shared" si="3"/>
        <v>13515.306829999958</v>
      </c>
      <c r="O30" s="250">
        <f t="shared" si="4"/>
        <v>1.0515015068195508</v>
      </c>
      <c r="AMF30" s="44"/>
      <c r="AMG30" s="44"/>
      <c r="AMH30" s="44"/>
      <c r="AMI30" s="44"/>
      <c r="AMJ30" s="44"/>
    </row>
    <row r="31" spans="1:1024" s="54" customFormat="1" ht="63" x14ac:dyDescent="0.2">
      <c r="A31" s="56" t="s">
        <v>41</v>
      </c>
      <c r="B31" s="25" t="s">
        <v>42</v>
      </c>
      <c r="C31" s="179">
        <v>88701.787389999998</v>
      </c>
      <c r="D31" s="179">
        <v>749728.83</v>
      </c>
      <c r="E31" s="192">
        <v>915327.67194000003</v>
      </c>
      <c r="F31" s="208">
        <f t="shared" si="0"/>
        <v>1.4667423695610023E-2</v>
      </c>
      <c r="G31" s="208">
        <f t="shared" si="1"/>
        <v>1.2208783166841803</v>
      </c>
      <c r="H31" s="183">
        <v>995615.45</v>
      </c>
      <c r="I31" s="208" t="s">
        <v>326</v>
      </c>
      <c r="J31" s="208">
        <f t="shared" si="7"/>
        <v>1.3279674065621834</v>
      </c>
      <c r="K31" s="177">
        <v>113207.69898</v>
      </c>
      <c r="L31" s="248">
        <f>K31/K79</f>
        <v>7.9220516338571155E-3</v>
      </c>
      <c r="M31" s="248">
        <f t="shared" si="2"/>
        <v>0.11370624971719755</v>
      </c>
      <c r="N31" s="249">
        <f t="shared" si="3"/>
        <v>24505.911590000003</v>
      </c>
      <c r="O31" s="250">
        <f t="shared" si="4"/>
        <v>1.2762730302406819</v>
      </c>
      <c r="AMF31" s="44"/>
      <c r="AMG31" s="44"/>
      <c r="AMH31" s="44"/>
      <c r="AMI31" s="44"/>
      <c r="AMJ31" s="44"/>
    </row>
    <row r="32" spans="1:1024" s="54" customFormat="1" ht="78.75" x14ac:dyDescent="0.2">
      <c r="A32" s="56" t="s">
        <v>43</v>
      </c>
      <c r="B32" s="25" t="s">
        <v>44</v>
      </c>
      <c r="C32" s="179">
        <v>173722.17082</v>
      </c>
      <c r="D32" s="179">
        <v>901883.07</v>
      </c>
      <c r="E32" s="192">
        <v>950208.66229000001</v>
      </c>
      <c r="F32" s="208">
        <f t="shared" si="0"/>
        <v>1.5226364804974267E-2</v>
      </c>
      <c r="G32" s="208">
        <f t="shared" si="1"/>
        <v>1.0535829908526835</v>
      </c>
      <c r="H32" s="183">
        <v>1002384.55</v>
      </c>
      <c r="I32" s="208" t="s">
        <v>326</v>
      </c>
      <c r="J32" s="208">
        <f t="shared" si="7"/>
        <v>1.1114351553356026</v>
      </c>
      <c r="K32" s="177">
        <v>162732.53197000001</v>
      </c>
      <c r="L32" s="248">
        <f>K32/K79</f>
        <v>1.1387701829381746E-2</v>
      </c>
      <c r="M32" s="248">
        <f t="shared" si="2"/>
        <v>0.16234541121967613</v>
      </c>
      <c r="N32" s="249">
        <f t="shared" si="3"/>
        <v>-10989.638849999988</v>
      </c>
      <c r="O32" s="250">
        <f t="shared" si="4"/>
        <v>0.93674014779963366</v>
      </c>
      <c r="AMF32" s="44"/>
      <c r="AMG32" s="44"/>
      <c r="AMH32" s="44"/>
      <c r="AMI32" s="44"/>
      <c r="AMJ32" s="44"/>
    </row>
    <row r="33" spans="1:1024" s="54" customFormat="1" ht="78.75" x14ac:dyDescent="0.2">
      <c r="A33" s="56" t="s">
        <v>45</v>
      </c>
      <c r="B33" s="25" t="s">
        <v>46</v>
      </c>
      <c r="C33" s="179">
        <v>1.5059100000000001</v>
      </c>
      <c r="D33" s="179">
        <v>0</v>
      </c>
      <c r="E33" s="192">
        <v>32.022570000000002</v>
      </c>
      <c r="F33" s="208">
        <f t="shared" si="0"/>
        <v>5.1313711626006524E-7</v>
      </c>
      <c r="G33" s="208" t="str">
        <f t="shared" si="1"/>
        <v>-</v>
      </c>
      <c r="H33" s="183">
        <v>0</v>
      </c>
      <c r="I33" s="208" t="s">
        <v>326</v>
      </c>
      <c r="J33" s="208" t="e">
        <f t="shared" si="7"/>
        <v>#DIV/0!</v>
      </c>
      <c r="K33" s="177">
        <v>0.54</v>
      </c>
      <c r="L33" s="248">
        <f>K33/K79</f>
        <v>3.7788135619986461E-8</v>
      </c>
      <c r="M33" s="248" t="e">
        <f t="shared" si="2"/>
        <v>#DIV/0!</v>
      </c>
      <c r="N33" s="249">
        <f t="shared" si="3"/>
        <v>-0.96591000000000005</v>
      </c>
      <c r="O33" s="250">
        <f t="shared" si="4"/>
        <v>0.35858716656373885</v>
      </c>
      <c r="AMF33" s="44"/>
      <c r="AMG33" s="44"/>
      <c r="AMH33" s="44"/>
      <c r="AMI33" s="44"/>
      <c r="AMJ33" s="44"/>
    </row>
    <row r="34" spans="1:1024" s="54" customFormat="1" ht="31.5" x14ac:dyDescent="0.2">
      <c r="A34" s="56" t="s">
        <v>47</v>
      </c>
      <c r="B34" s="25" t="s">
        <v>313</v>
      </c>
      <c r="C34" s="177">
        <v>0</v>
      </c>
      <c r="D34" s="179">
        <v>0</v>
      </c>
      <c r="E34" s="192">
        <v>0</v>
      </c>
      <c r="F34" s="208">
        <f t="shared" si="0"/>
        <v>0</v>
      </c>
      <c r="G34" s="208" t="str">
        <f t="shared" si="1"/>
        <v>-</v>
      </c>
      <c r="H34" s="183">
        <v>0</v>
      </c>
      <c r="I34" s="208" t="s">
        <v>326</v>
      </c>
      <c r="J34" s="208" t="s">
        <v>326</v>
      </c>
      <c r="K34" s="177">
        <v>0</v>
      </c>
      <c r="L34" s="248">
        <f>K34/K79</f>
        <v>0</v>
      </c>
      <c r="M34" s="248" t="s">
        <v>326</v>
      </c>
      <c r="N34" s="249">
        <f t="shared" si="3"/>
        <v>0</v>
      </c>
      <c r="O34" s="250" t="str">
        <f t="shared" si="4"/>
        <v>-</v>
      </c>
      <c r="AMF34" s="44"/>
      <c r="AMG34" s="44"/>
      <c r="AMH34" s="44"/>
      <c r="AMI34" s="44"/>
      <c r="AMJ34" s="44"/>
    </row>
    <row r="35" spans="1:1024" s="54" customFormat="1" x14ac:dyDescent="0.2">
      <c r="A35" s="56" t="s">
        <v>48</v>
      </c>
      <c r="B35" s="25" t="s">
        <v>308</v>
      </c>
      <c r="C35" s="177">
        <v>24456.984670000002</v>
      </c>
      <c r="D35" s="179">
        <v>80000</v>
      </c>
      <c r="E35" s="192">
        <v>106707.96829999999</v>
      </c>
      <c r="F35" s="208">
        <f t="shared" si="0"/>
        <v>1.7099133247404081E-3</v>
      </c>
      <c r="G35" s="208">
        <f t="shared" si="1"/>
        <v>1.3338496037499998</v>
      </c>
      <c r="H35" s="183">
        <v>96000</v>
      </c>
      <c r="I35" s="208">
        <f>H35/H84</f>
        <v>1.9300847837670703E-2</v>
      </c>
      <c r="J35" s="208">
        <f t="shared" ref="J35:J41" si="8">H35/D35</f>
        <v>1.2</v>
      </c>
      <c r="K35" s="177">
        <v>44595.4133</v>
      </c>
      <c r="L35" s="248">
        <f>K35/K79</f>
        <v>3.1206991218699033E-3</v>
      </c>
      <c r="M35" s="248">
        <f t="shared" si="2"/>
        <v>0.46453555520833334</v>
      </c>
      <c r="N35" s="249">
        <f t="shared" si="3"/>
        <v>20138.428629999999</v>
      </c>
      <c r="O35" s="250">
        <f t="shared" si="4"/>
        <v>1.8234223843098152</v>
      </c>
      <c r="AMF35" s="44"/>
      <c r="AMG35" s="44"/>
      <c r="AMH35" s="44"/>
      <c r="AMI35" s="44"/>
      <c r="AMJ35" s="44"/>
    </row>
    <row r="36" spans="1:1024" s="54" customFormat="1" x14ac:dyDescent="0.2">
      <c r="A36" s="56" t="s">
        <v>49</v>
      </c>
      <c r="B36" s="25" t="s">
        <v>50</v>
      </c>
      <c r="C36" s="177">
        <v>561096.47479000001</v>
      </c>
      <c r="D36" s="179">
        <v>2265650.5392</v>
      </c>
      <c r="E36" s="192">
        <v>2224041.6383699998</v>
      </c>
      <c r="F36" s="208">
        <f t="shared" si="0"/>
        <v>3.5638560951088326E-2</v>
      </c>
      <c r="G36" s="208">
        <f t="shared" si="1"/>
        <v>0.98163489906757984</v>
      </c>
      <c r="H36" s="183">
        <v>2336032</v>
      </c>
      <c r="I36" s="208">
        <f>H36/H79</f>
        <v>3.756113018336054E-2</v>
      </c>
      <c r="J36" s="208">
        <f t="shared" si="8"/>
        <v>1.0310645704543877</v>
      </c>
      <c r="K36" s="177">
        <v>605792.93833999999</v>
      </c>
      <c r="L36" s="248">
        <f>K36/K79</f>
        <v>4.2392195762262989E-2</v>
      </c>
      <c r="M36" s="248">
        <f t="shared" si="2"/>
        <v>0.25932561640422735</v>
      </c>
      <c r="N36" s="249">
        <f t="shared" si="3"/>
        <v>44696.463549999986</v>
      </c>
      <c r="O36" s="250">
        <f t="shared" si="4"/>
        <v>1.0796591416239576</v>
      </c>
      <c r="AMF36" s="44"/>
      <c r="AMG36" s="44"/>
      <c r="AMH36" s="44"/>
      <c r="AMI36" s="44"/>
      <c r="AMJ36" s="44"/>
    </row>
    <row r="37" spans="1:1024" s="54" customFormat="1" x14ac:dyDescent="0.2">
      <c r="A37" s="56" t="s">
        <v>51</v>
      </c>
      <c r="B37" s="25" t="s">
        <v>52</v>
      </c>
      <c r="C37" s="177">
        <v>464447.40952999995</v>
      </c>
      <c r="D37" s="179">
        <v>1840389.7</v>
      </c>
      <c r="E37" s="192">
        <v>1731247.0906800001</v>
      </c>
      <c r="F37" s="208">
        <f t="shared" si="0"/>
        <v>2.7741906400553202E-2</v>
      </c>
      <c r="G37" s="208">
        <f t="shared" si="1"/>
        <v>0.94069592471637942</v>
      </c>
      <c r="H37" s="183">
        <v>1868788</v>
      </c>
      <c r="I37" s="208">
        <f>H37/H79</f>
        <v>3.0048299575135093E-2</v>
      </c>
      <c r="J37" s="208">
        <f t="shared" si="8"/>
        <v>1.0154305905971981</v>
      </c>
      <c r="K37" s="177">
        <v>513570.58632999996</v>
      </c>
      <c r="L37" s="248">
        <f>K37/K79</f>
        <v>3.5938657345692598E-2</v>
      </c>
      <c r="M37" s="248">
        <f t="shared" si="2"/>
        <v>0.27481479243766543</v>
      </c>
      <c r="N37" s="249">
        <f t="shared" si="3"/>
        <v>49123.176800000016</v>
      </c>
      <c r="O37" s="250">
        <f t="shared" si="4"/>
        <v>1.1057669303177091</v>
      </c>
      <c r="AMF37" s="44"/>
      <c r="AMG37" s="44"/>
      <c r="AMH37" s="44"/>
      <c r="AMI37" s="44"/>
      <c r="AMJ37" s="44"/>
    </row>
    <row r="38" spans="1:1024" s="54" customFormat="1" x14ac:dyDescent="0.2">
      <c r="A38" s="56" t="s">
        <v>53</v>
      </c>
      <c r="B38" s="25" t="s">
        <v>54</v>
      </c>
      <c r="C38" s="177">
        <v>95137.065260000003</v>
      </c>
      <c r="D38" s="179">
        <v>419830.83919999999</v>
      </c>
      <c r="E38" s="192">
        <v>487040.54768999998</v>
      </c>
      <c r="F38" s="208">
        <f t="shared" si="0"/>
        <v>7.804451115053207E-3</v>
      </c>
      <c r="G38" s="208">
        <f t="shared" si="1"/>
        <v>1.1600875929411714</v>
      </c>
      <c r="H38" s="183">
        <v>461814</v>
      </c>
      <c r="I38" s="208">
        <f>H38/H79</f>
        <v>7.4255214716658271E-3</v>
      </c>
      <c r="J38" s="208">
        <f t="shared" si="8"/>
        <v>1.1000001831213737</v>
      </c>
      <c r="K38" s="177">
        <v>90969.352010000002</v>
      </c>
      <c r="L38" s="248">
        <f>K38/K79</f>
        <v>6.3658559463262371E-3</v>
      </c>
      <c r="M38" s="248">
        <f t="shared" si="2"/>
        <v>0.19698266403790271</v>
      </c>
      <c r="N38" s="249">
        <f t="shared" si="3"/>
        <v>-4167.7132500000007</v>
      </c>
      <c r="O38" s="250">
        <f t="shared" si="4"/>
        <v>0.95619253927362524</v>
      </c>
      <c r="AMF38" s="44"/>
      <c r="AMG38" s="44"/>
      <c r="AMH38" s="44"/>
      <c r="AMI38" s="44"/>
      <c r="AMJ38" s="44"/>
    </row>
    <row r="39" spans="1:1024" s="54" customFormat="1" x14ac:dyDescent="0.2">
      <c r="A39" s="56" t="s">
        <v>55</v>
      </c>
      <c r="B39" s="25" t="s">
        <v>56</v>
      </c>
      <c r="C39" s="177">
        <v>1512</v>
      </c>
      <c r="D39" s="179">
        <v>5430</v>
      </c>
      <c r="E39" s="192">
        <v>5754</v>
      </c>
      <c r="F39" s="208">
        <f t="shared" si="0"/>
        <v>9.2203435481924635E-5</v>
      </c>
      <c r="G39" s="208">
        <f t="shared" si="1"/>
        <v>1.0596685082872928</v>
      </c>
      <c r="H39" s="183">
        <v>5430</v>
      </c>
      <c r="I39" s="208">
        <f>H39/H79</f>
        <v>8.7309136559622362E-5</v>
      </c>
      <c r="J39" s="208">
        <f t="shared" si="8"/>
        <v>1</v>
      </c>
      <c r="K39" s="177">
        <v>1253</v>
      </c>
      <c r="L39" s="248">
        <f>K39/K79</f>
        <v>8.7682470244153761E-5</v>
      </c>
      <c r="M39" s="248">
        <f t="shared" si="2"/>
        <v>0.23075506445672192</v>
      </c>
      <c r="N39" s="249">
        <f t="shared" si="3"/>
        <v>-259</v>
      </c>
      <c r="O39" s="250">
        <f t="shared" si="4"/>
        <v>0.82870370370370372</v>
      </c>
      <c r="AMF39" s="44"/>
      <c r="AMG39" s="44"/>
      <c r="AMH39" s="44"/>
      <c r="AMI39" s="44"/>
      <c r="AMJ39" s="44"/>
    </row>
    <row r="40" spans="1:1024" s="54" customFormat="1" ht="47.25" x14ac:dyDescent="0.2">
      <c r="A40" s="56" t="s">
        <v>57</v>
      </c>
      <c r="B40" s="25" t="s">
        <v>58</v>
      </c>
      <c r="C40" s="177">
        <v>6172.8901100000003</v>
      </c>
      <c r="D40" s="179">
        <v>15746</v>
      </c>
      <c r="E40" s="192">
        <v>23335.74582</v>
      </c>
      <c r="F40" s="208">
        <f t="shared" si="0"/>
        <v>3.7393742338146728E-4</v>
      </c>
      <c r="G40" s="208">
        <f t="shared" si="1"/>
        <v>1.4820110389940302</v>
      </c>
      <c r="H40" s="183">
        <v>16047</v>
      </c>
      <c r="I40" s="208">
        <f>H40/H79</f>
        <v>2.5802020522509389E-4</v>
      </c>
      <c r="J40" s="208">
        <f t="shared" si="8"/>
        <v>1.0191159659596087</v>
      </c>
      <c r="K40" s="177">
        <v>4204.9414900000002</v>
      </c>
      <c r="L40" s="248">
        <f>K40/K79</f>
        <v>2.9425351721894065E-4</v>
      </c>
      <c r="M40" s="248">
        <f t="shared" si="2"/>
        <v>0.26203910325917618</v>
      </c>
      <c r="N40" s="249">
        <f t="shared" si="3"/>
        <v>-1967.9486200000001</v>
      </c>
      <c r="O40" s="250">
        <f t="shared" si="4"/>
        <v>0.68119493706652101</v>
      </c>
      <c r="AMF40" s="44"/>
      <c r="AMG40" s="44"/>
      <c r="AMH40" s="44"/>
      <c r="AMI40" s="44"/>
      <c r="AMJ40" s="44"/>
    </row>
    <row r="41" spans="1:1024" s="54" customFormat="1" ht="31.5" x14ac:dyDescent="0.2">
      <c r="A41" s="56" t="s">
        <v>59</v>
      </c>
      <c r="B41" s="25" t="s">
        <v>60</v>
      </c>
      <c r="C41" s="177">
        <v>6159.5901100000001</v>
      </c>
      <c r="D41" s="179">
        <v>15500</v>
      </c>
      <c r="E41" s="192">
        <v>23056.434659999999</v>
      </c>
      <c r="F41" s="208">
        <f t="shared" si="0"/>
        <v>3.6946167633238112E-4</v>
      </c>
      <c r="G41" s="208">
        <f t="shared" si="1"/>
        <v>1.487511913548387</v>
      </c>
      <c r="H41" s="183">
        <v>15800</v>
      </c>
      <c r="I41" s="208">
        <f>H41/H79</f>
        <v>2.5404868464862489E-4</v>
      </c>
      <c r="J41" s="208">
        <f t="shared" si="8"/>
        <v>1.0193548387096774</v>
      </c>
      <c r="K41" s="177">
        <v>4179.0655500000003</v>
      </c>
      <c r="L41" s="248">
        <f>K41/K79</f>
        <v>2.9244276994113577E-4</v>
      </c>
      <c r="M41" s="248">
        <f t="shared" si="2"/>
        <v>0.26449781962025321</v>
      </c>
      <c r="N41" s="249">
        <f t="shared" si="3"/>
        <v>-1980.5245599999998</v>
      </c>
      <c r="O41" s="250">
        <f t="shared" si="4"/>
        <v>0.67846487759231766</v>
      </c>
      <c r="AMF41" s="44"/>
      <c r="AMG41" s="44"/>
      <c r="AMH41" s="44"/>
      <c r="AMI41" s="44"/>
      <c r="AMJ41" s="44"/>
    </row>
    <row r="42" spans="1:1024" s="54" customFormat="1" ht="63" x14ac:dyDescent="0.2">
      <c r="A42" s="56" t="s">
        <v>61</v>
      </c>
      <c r="B42" s="25" t="s">
        <v>62</v>
      </c>
      <c r="C42" s="177">
        <v>0</v>
      </c>
      <c r="D42" s="179">
        <v>0</v>
      </c>
      <c r="E42" s="192">
        <v>0</v>
      </c>
      <c r="F42" s="208">
        <f t="shared" si="0"/>
        <v>0</v>
      </c>
      <c r="G42" s="208" t="str">
        <f t="shared" si="1"/>
        <v>-</v>
      </c>
      <c r="H42" s="183">
        <v>0</v>
      </c>
      <c r="I42" s="208">
        <f>H42/H79</f>
        <v>0</v>
      </c>
      <c r="J42" s="208" t="s">
        <v>326</v>
      </c>
      <c r="K42" s="177">
        <v>0</v>
      </c>
      <c r="L42" s="248">
        <f>K42/K79</f>
        <v>0</v>
      </c>
      <c r="M42" s="248" t="s">
        <v>326</v>
      </c>
      <c r="N42" s="249">
        <f t="shared" ref="N42:N73" si="9">K42-C42</f>
        <v>0</v>
      </c>
      <c r="O42" s="250" t="str">
        <f t="shared" si="4"/>
        <v>-</v>
      </c>
      <c r="AMF42" s="44"/>
      <c r="AMG42" s="44"/>
      <c r="AMH42" s="44"/>
      <c r="AMI42" s="44"/>
      <c r="AMJ42" s="44"/>
    </row>
    <row r="43" spans="1:1024" s="54" customFormat="1" ht="63" x14ac:dyDescent="0.2">
      <c r="A43" s="56" t="s">
        <v>63</v>
      </c>
      <c r="B43" s="25" t="s">
        <v>64</v>
      </c>
      <c r="C43" s="177">
        <v>13.3</v>
      </c>
      <c r="D43" s="179">
        <v>246</v>
      </c>
      <c r="E43" s="192">
        <v>279.31115999999997</v>
      </c>
      <c r="F43" s="208">
        <f t="shared" si="0"/>
        <v>4.4757470490861188E-6</v>
      </c>
      <c r="G43" s="208">
        <f t="shared" si="1"/>
        <v>1.135411219512195</v>
      </c>
      <c r="H43" s="183">
        <v>247</v>
      </c>
      <c r="I43" s="208" t="s">
        <v>326</v>
      </c>
      <c r="J43" s="208">
        <f>H43/D43</f>
        <v>1.0040650406504066</v>
      </c>
      <c r="K43" s="177">
        <v>25.87594</v>
      </c>
      <c r="L43" s="248">
        <f>K43/K79</f>
        <v>1.8107472778048748E-6</v>
      </c>
      <c r="M43" s="248">
        <f t="shared" si="2"/>
        <v>0.10476089068825911</v>
      </c>
      <c r="N43" s="249">
        <f t="shared" si="9"/>
        <v>12.575939999999999</v>
      </c>
      <c r="O43" s="250">
        <f t="shared" si="4"/>
        <v>1.9455593984962405</v>
      </c>
      <c r="AMF43" s="44"/>
      <c r="AMG43" s="44"/>
      <c r="AMH43" s="44"/>
      <c r="AMI43" s="44"/>
      <c r="AMJ43" s="44"/>
    </row>
    <row r="44" spans="1:1024" s="54" customFormat="1" x14ac:dyDescent="0.2">
      <c r="A44" s="56" t="s">
        <v>65</v>
      </c>
      <c r="B44" s="25" t="s">
        <v>66</v>
      </c>
      <c r="C44" s="177">
        <v>16525.54077</v>
      </c>
      <c r="D44" s="179">
        <v>72589.86</v>
      </c>
      <c r="E44" s="192">
        <v>88850.947969999994</v>
      </c>
      <c r="F44" s="208">
        <f t="shared" si="0"/>
        <v>1.423768274011077E-3</v>
      </c>
      <c r="G44" s="208">
        <f t="shared" si="1"/>
        <v>1.2240132157576828</v>
      </c>
      <c r="H44" s="183">
        <v>81209.600000000006</v>
      </c>
      <c r="I44" s="208">
        <f>H44/H79</f>
        <v>1.3057716494203147E-3</v>
      </c>
      <c r="J44" s="208">
        <f>H44/D44</f>
        <v>1.118745786257199</v>
      </c>
      <c r="K44" s="177">
        <v>24215.710850000003</v>
      </c>
      <c r="L44" s="248">
        <f>K44/K79</f>
        <v>1.6945677143225513E-3</v>
      </c>
      <c r="M44" s="248">
        <f>K44/H44</f>
        <v>0.29818778629620146</v>
      </c>
      <c r="N44" s="249">
        <f t="shared" si="9"/>
        <v>7690.1700800000035</v>
      </c>
      <c r="O44" s="250">
        <f t="shared" si="4"/>
        <v>1.4653505859221576</v>
      </c>
      <c r="AMF44" s="44"/>
      <c r="AMG44" s="44"/>
      <c r="AMH44" s="44"/>
      <c r="AMI44" s="44"/>
      <c r="AMJ44" s="44"/>
    </row>
    <row r="45" spans="1:1024" s="54" customFormat="1" ht="110.25" x14ac:dyDescent="0.2">
      <c r="A45" s="56" t="s">
        <v>318</v>
      </c>
      <c r="B45" s="25" t="s">
        <v>319</v>
      </c>
      <c r="C45" s="177">
        <v>0</v>
      </c>
      <c r="D45" s="177">
        <v>0</v>
      </c>
      <c r="E45" s="192">
        <v>0</v>
      </c>
      <c r="F45" s="208">
        <f t="shared" si="0"/>
        <v>0</v>
      </c>
      <c r="G45" s="208" t="str">
        <f t="shared" si="1"/>
        <v>-</v>
      </c>
      <c r="H45" s="183">
        <v>0</v>
      </c>
      <c r="I45" s="208" t="s">
        <v>326</v>
      </c>
      <c r="J45" s="208" t="s">
        <v>326</v>
      </c>
      <c r="K45" s="177">
        <v>0</v>
      </c>
      <c r="L45" s="248">
        <f>K45/K79</f>
        <v>0</v>
      </c>
      <c r="M45" s="248" t="s">
        <v>326</v>
      </c>
      <c r="N45" s="249">
        <f t="shared" si="9"/>
        <v>0</v>
      </c>
      <c r="O45" s="250" t="str">
        <f t="shared" si="4"/>
        <v>-</v>
      </c>
      <c r="AMF45" s="44"/>
      <c r="AMG45" s="44"/>
      <c r="AMH45" s="44"/>
      <c r="AMI45" s="44"/>
      <c r="AMJ45" s="44"/>
    </row>
    <row r="46" spans="1:1024" s="54" customFormat="1" ht="173.25" x14ac:dyDescent="0.2">
      <c r="A46" s="56" t="s">
        <v>332</v>
      </c>
      <c r="B46" s="25" t="s">
        <v>331</v>
      </c>
      <c r="C46" s="177">
        <v>2</v>
      </c>
      <c r="D46" s="177">
        <v>0</v>
      </c>
      <c r="E46" s="192">
        <v>6.6501200000000003</v>
      </c>
      <c r="F46" s="208">
        <f t="shared" si="0"/>
        <v>1.0656307097098656E-7</v>
      </c>
      <c r="G46" s="208" t="str">
        <f t="shared" si="1"/>
        <v>-</v>
      </c>
      <c r="H46" s="183">
        <v>0</v>
      </c>
      <c r="I46" s="208" t="s">
        <v>326</v>
      </c>
      <c r="J46" s="208" t="s">
        <v>326</v>
      </c>
      <c r="K46" s="177">
        <v>5.4</v>
      </c>
      <c r="L46" s="248">
        <f>K46/K79</f>
        <v>3.7788135619986461E-7</v>
      </c>
      <c r="M46" s="248" t="s">
        <v>326</v>
      </c>
      <c r="N46" s="249">
        <f t="shared" si="9"/>
        <v>3.4000000000000004</v>
      </c>
      <c r="O46" s="250">
        <f t="shared" si="4"/>
        <v>2.7</v>
      </c>
      <c r="AMF46" s="44"/>
      <c r="AMG46" s="44"/>
      <c r="AMH46" s="44"/>
      <c r="AMI46" s="44"/>
      <c r="AMJ46" s="44"/>
    </row>
    <row r="47" spans="1:1024" s="54" customFormat="1" ht="141.75" x14ac:dyDescent="0.2">
      <c r="A47" s="56" t="s">
        <v>67</v>
      </c>
      <c r="B47" s="25" t="s">
        <v>68</v>
      </c>
      <c r="C47" s="177">
        <v>1439</v>
      </c>
      <c r="D47" s="179">
        <v>3073</v>
      </c>
      <c r="E47" s="192">
        <v>6483.3504999999996</v>
      </c>
      <c r="F47" s="208">
        <f t="shared" si="0"/>
        <v>1.0389071768047512E-4</v>
      </c>
      <c r="G47" s="208">
        <f t="shared" si="1"/>
        <v>2.1097788805727302</v>
      </c>
      <c r="H47" s="183">
        <v>5852</v>
      </c>
      <c r="I47" s="208">
        <f>H47/H79</f>
        <v>9.4094487504034995E-5</v>
      </c>
      <c r="J47" s="208">
        <f>H47/D47</f>
        <v>1.9043280182232347</v>
      </c>
      <c r="K47" s="177">
        <v>897.80050000000006</v>
      </c>
      <c r="L47" s="248">
        <f>K47/K79</f>
        <v>6.2826309358688255E-5</v>
      </c>
      <c r="M47" s="248">
        <f t="shared" si="2"/>
        <v>0.1534177204374573</v>
      </c>
      <c r="N47" s="249">
        <f t="shared" si="9"/>
        <v>-541.19949999999994</v>
      </c>
      <c r="O47" s="250">
        <f t="shared" si="4"/>
        <v>0.62390583738707439</v>
      </c>
      <c r="AMF47" s="44"/>
      <c r="AMG47" s="44"/>
      <c r="AMH47" s="44"/>
      <c r="AMI47" s="44"/>
      <c r="AMJ47" s="44"/>
    </row>
    <row r="48" spans="1:1024" s="54" customFormat="1" ht="63" x14ac:dyDescent="0.2">
      <c r="A48" s="56" t="s">
        <v>69</v>
      </c>
      <c r="B48" s="25" t="s">
        <v>70</v>
      </c>
      <c r="C48" s="177">
        <v>15084.54077</v>
      </c>
      <c r="D48" s="179">
        <v>69516.86</v>
      </c>
      <c r="E48" s="192">
        <v>82360.947349999988</v>
      </c>
      <c r="F48" s="208">
        <f t="shared" si="0"/>
        <v>1.3197709932596309E-3</v>
      </c>
      <c r="G48" s="208">
        <f t="shared" si="1"/>
        <v>1.1847621907836456</v>
      </c>
      <c r="H48" s="183">
        <v>75357.600000000006</v>
      </c>
      <c r="I48" s="208">
        <f>H48/H79</f>
        <v>1.2116771619162796E-3</v>
      </c>
      <c r="J48" s="208">
        <f>H48/D48</f>
        <v>1.084019042287008</v>
      </c>
      <c r="K48" s="177">
        <v>23312.51035</v>
      </c>
      <c r="L48" s="248">
        <f>K44/K79</f>
        <v>1.6945677143225513E-3</v>
      </c>
      <c r="M48" s="248">
        <f>K44/H48</f>
        <v>0.3213439765863032</v>
      </c>
      <c r="N48" s="249">
        <f t="shared" si="9"/>
        <v>8227.9695800000009</v>
      </c>
      <c r="O48" s="250">
        <f t="shared" si="4"/>
        <v>1.5454570812234281</v>
      </c>
      <c r="AMF48" s="44"/>
      <c r="AMG48" s="44"/>
      <c r="AMH48" s="44"/>
      <c r="AMI48" s="44"/>
      <c r="AMJ48" s="44"/>
    </row>
    <row r="49" spans="1:1024" s="54" customFormat="1" ht="47.25" x14ac:dyDescent="0.2">
      <c r="A49" s="56" t="s">
        <v>71</v>
      </c>
      <c r="B49" s="25" t="s">
        <v>72</v>
      </c>
      <c r="C49" s="177">
        <v>8.3999999999999993E-4</v>
      </c>
      <c r="D49" s="179">
        <v>0</v>
      </c>
      <c r="E49" s="192">
        <v>18.294900000000002</v>
      </c>
      <c r="F49" s="208">
        <f t="shared" si="0"/>
        <v>2.9316173649604855E-7</v>
      </c>
      <c r="G49" s="208" t="str">
        <f t="shared" si="1"/>
        <v>-</v>
      </c>
      <c r="H49" s="183">
        <v>0</v>
      </c>
      <c r="I49" s="208">
        <f>H49/H79</f>
        <v>0</v>
      </c>
      <c r="J49" s="208" t="s">
        <v>326</v>
      </c>
      <c r="K49" s="177">
        <v>0</v>
      </c>
      <c r="L49" s="248">
        <f>K49/K79</f>
        <v>0</v>
      </c>
      <c r="M49" s="248">
        <v>0</v>
      </c>
      <c r="N49" s="249">
        <f t="shared" si="9"/>
        <v>-8.3999999999999993E-4</v>
      </c>
      <c r="O49" s="250">
        <f t="shared" si="4"/>
        <v>0</v>
      </c>
      <c r="AMF49" s="44"/>
      <c r="AMG49" s="44"/>
      <c r="AMH49" s="44"/>
      <c r="AMI49" s="44"/>
      <c r="AMJ49" s="44"/>
    </row>
    <row r="50" spans="1:1024" s="54" customFormat="1" ht="47.25" x14ac:dyDescent="0.2">
      <c r="A50" s="56" t="s">
        <v>309</v>
      </c>
      <c r="B50" s="25" t="s">
        <v>310</v>
      </c>
      <c r="C50" s="177">
        <v>0</v>
      </c>
      <c r="D50" s="179">
        <v>0</v>
      </c>
      <c r="E50" s="192">
        <v>0.60117999999999994</v>
      </c>
      <c r="F50" s="208">
        <f t="shared" si="0"/>
        <v>9.6334482695556919E-9</v>
      </c>
      <c r="G50" s="208" t="str">
        <f t="shared" si="1"/>
        <v>-</v>
      </c>
      <c r="H50" s="183">
        <v>0</v>
      </c>
      <c r="I50" s="208" t="s">
        <v>326</v>
      </c>
      <c r="J50" s="208" t="s">
        <v>326</v>
      </c>
      <c r="K50" s="177">
        <v>0</v>
      </c>
      <c r="L50" s="248">
        <f>K50/K79</f>
        <v>0</v>
      </c>
      <c r="M50" s="248">
        <v>0</v>
      </c>
      <c r="N50" s="249">
        <f t="shared" si="9"/>
        <v>0</v>
      </c>
      <c r="O50" s="250" t="str">
        <f t="shared" si="4"/>
        <v>-</v>
      </c>
      <c r="AMF50" s="44"/>
      <c r="AMG50" s="44"/>
      <c r="AMH50" s="44"/>
      <c r="AMI50" s="44"/>
      <c r="AMJ50" s="44"/>
    </row>
    <row r="51" spans="1:1024" s="54" customFormat="1" ht="37.5" customHeight="1" x14ac:dyDescent="0.2">
      <c r="A51" s="56" t="s">
        <v>320</v>
      </c>
      <c r="B51" s="25" t="s">
        <v>321</v>
      </c>
      <c r="C51" s="177">
        <v>0</v>
      </c>
      <c r="D51" s="179">
        <v>0</v>
      </c>
      <c r="E51" s="192">
        <v>0</v>
      </c>
      <c r="F51" s="208">
        <f t="shared" si="0"/>
        <v>0</v>
      </c>
      <c r="G51" s="208" t="str">
        <f t="shared" si="1"/>
        <v>-</v>
      </c>
      <c r="H51" s="183">
        <v>0</v>
      </c>
      <c r="I51" s="208" t="s">
        <v>326</v>
      </c>
      <c r="J51" s="208" t="s">
        <v>326</v>
      </c>
      <c r="K51" s="177">
        <v>0</v>
      </c>
      <c r="L51" s="248">
        <f>K51/K79</f>
        <v>0</v>
      </c>
      <c r="M51" s="248">
        <v>0</v>
      </c>
      <c r="N51" s="249">
        <f t="shared" si="9"/>
        <v>0</v>
      </c>
      <c r="O51" s="250" t="str">
        <f t="shared" si="4"/>
        <v>-</v>
      </c>
      <c r="AMF51" s="44"/>
      <c r="AMG51" s="44"/>
      <c r="AMH51" s="44"/>
      <c r="AMI51" s="44"/>
      <c r="AMJ51" s="44"/>
    </row>
    <row r="52" spans="1:1024" s="54" customFormat="1" ht="35.25" customHeight="1" x14ac:dyDescent="0.2">
      <c r="A52" s="56" t="s">
        <v>49</v>
      </c>
      <c r="B52" s="25" t="s">
        <v>73</v>
      </c>
      <c r="C52" s="177">
        <v>0</v>
      </c>
      <c r="D52" s="179">
        <v>0</v>
      </c>
      <c r="E52" s="192">
        <v>17.201580000000003</v>
      </c>
      <c r="F52" s="208">
        <f t="shared" si="0"/>
        <v>2.756421223005154E-7</v>
      </c>
      <c r="G52" s="208" t="str">
        <f t="shared" si="1"/>
        <v>-</v>
      </c>
      <c r="H52" s="183">
        <v>0</v>
      </c>
      <c r="I52" s="208">
        <f>H52/H79</f>
        <v>0</v>
      </c>
      <c r="J52" s="208" t="s">
        <v>326</v>
      </c>
      <c r="K52" s="177">
        <v>0</v>
      </c>
      <c r="L52" s="248">
        <f>K52/K79</f>
        <v>0</v>
      </c>
      <c r="M52" s="248">
        <v>0</v>
      </c>
      <c r="N52" s="249">
        <f t="shared" si="9"/>
        <v>0</v>
      </c>
      <c r="O52" s="250" t="str">
        <f t="shared" si="4"/>
        <v>-</v>
      </c>
      <c r="AMF52" s="44"/>
      <c r="AMG52" s="44"/>
      <c r="AMH52" s="44"/>
      <c r="AMI52" s="44"/>
      <c r="AMJ52" s="44"/>
    </row>
    <row r="53" spans="1:1024" s="54" customFormat="1" ht="47.25" x14ac:dyDescent="0.2">
      <c r="A53" s="56" t="s">
        <v>74</v>
      </c>
      <c r="B53" s="25" t="s">
        <v>75</v>
      </c>
      <c r="C53" s="177">
        <v>0</v>
      </c>
      <c r="D53" s="179">
        <v>0</v>
      </c>
      <c r="E53" s="192">
        <v>0.49213999999999997</v>
      </c>
      <c r="F53" s="208">
        <f t="shared" si="0"/>
        <v>7.886165925977475E-9</v>
      </c>
      <c r="G53" s="208" t="str">
        <f t="shared" si="1"/>
        <v>-</v>
      </c>
      <c r="H53" s="183">
        <v>0</v>
      </c>
      <c r="I53" s="208">
        <f>H53/H79</f>
        <v>0</v>
      </c>
      <c r="J53" s="208" t="s">
        <v>326</v>
      </c>
      <c r="K53" s="177">
        <v>0</v>
      </c>
      <c r="L53" s="248">
        <f>K53/K79</f>
        <v>0</v>
      </c>
      <c r="M53" s="248">
        <v>0</v>
      </c>
      <c r="N53" s="249">
        <f t="shared" si="9"/>
        <v>0</v>
      </c>
      <c r="O53" s="250" t="str">
        <f t="shared" si="4"/>
        <v>-</v>
      </c>
      <c r="AMF53" s="44"/>
      <c r="AMG53" s="44"/>
      <c r="AMH53" s="44"/>
      <c r="AMI53" s="44"/>
      <c r="AMJ53" s="44"/>
    </row>
    <row r="54" spans="1:1024" s="54" customFormat="1" x14ac:dyDescent="0.2">
      <c r="A54" s="58" t="s">
        <v>76</v>
      </c>
      <c r="B54" s="24"/>
      <c r="C54" s="180">
        <v>615283.41392999992</v>
      </c>
      <c r="D54" s="196">
        <f>D55+D56+D57+D58+D59+D60+D61</f>
        <v>3187863.4186499999</v>
      </c>
      <c r="E54" s="196">
        <f>E55+E56+E57+E58+E59+E60+E61</f>
        <v>3646990.7143899999</v>
      </c>
      <c r="F54" s="207">
        <f t="shared" si="0"/>
        <v>5.8440228195592039E-2</v>
      </c>
      <c r="G54" s="207">
        <f t="shared" si="1"/>
        <v>1.1440235152654161</v>
      </c>
      <c r="H54" s="196">
        <f>H55+H56+H57+H58+H59+H60+H61</f>
        <v>3364181.7149999999</v>
      </c>
      <c r="I54" s="207">
        <f>H54/H79</f>
        <v>5.4092780988272471E-2</v>
      </c>
      <c r="J54" s="207">
        <f t="shared" ref="J54:J65" si="10">H54/D54</f>
        <v>1.0553092379424045</v>
      </c>
      <c r="K54" s="196">
        <f>K55+K56+K57+K58+K59+K60+K61</f>
        <v>1009963.25171</v>
      </c>
      <c r="L54" s="207">
        <f>K54/K79</f>
        <v>7.0675237642259262E-2</v>
      </c>
      <c r="M54" s="245">
        <f>K54/H54</f>
        <v>0.30021067150054348</v>
      </c>
      <c r="N54" s="246">
        <f t="shared" si="9"/>
        <v>394679.83778000006</v>
      </c>
      <c r="O54" s="247">
        <f t="shared" si="4"/>
        <v>1.6414602260429245</v>
      </c>
      <c r="AMF54" s="44"/>
      <c r="AMG54" s="44"/>
      <c r="AMH54" s="44"/>
      <c r="AMI54" s="44"/>
      <c r="AMJ54" s="44"/>
    </row>
    <row r="55" spans="1:1024" s="54" customFormat="1" ht="69" customHeight="1" x14ac:dyDescent="0.2">
      <c r="A55" s="56" t="s">
        <v>77</v>
      </c>
      <c r="B55" s="25" t="s">
        <v>78</v>
      </c>
      <c r="C55" s="177">
        <v>294733.66597999999</v>
      </c>
      <c r="D55" s="197">
        <v>1904771</v>
      </c>
      <c r="E55" s="193">
        <v>1994408.2849699999</v>
      </c>
      <c r="F55" s="209">
        <f t="shared" si="0"/>
        <v>3.1958862639528567E-2</v>
      </c>
      <c r="G55" s="209">
        <f t="shared" si="1"/>
        <v>1.0470593499008543</v>
      </c>
      <c r="H55" s="188">
        <v>1972118.2</v>
      </c>
      <c r="I55" s="208">
        <f>H55/H79</f>
        <v>3.1709749030481883E-2</v>
      </c>
      <c r="J55" s="208">
        <f t="shared" si="10"/>
        <v>1.0353571111697941</v>
      </c>
      <c r="K55" s="188">
        <v>596780.32605999999</v>
      </c>
      <c r="L55" s="248">
        <f>K55/K79</f>
        <v>4.1761510919435217E-2</v>
      </c>
      <c r="M55" s="248">
        <f>K55/H55</f>
        <v>0.30260880207890178</v>
      </c>
      <c r="N55" s="249">
        <f t="shared" si="9"/>
        <v>302046.66008</v>
      </c>
      <c r="O55" s="250">
        <f t="shared" si="4"/>
        <v>2.0248122116477059</v>
      </c>
      <c r="AMF55" s="44"/>
      <c r="AMG55" s="44"/>
      <c r="AMH55" s="44"/>
      <c r="AMI55" s="44"/>
      <c r="AMJ55" s="44"/>
    </row>
    <row r="56" spans="1:1024" s="54" customFormat="1" ht="36.75" customHeight="1" x14ac:dyDescent="0.2">
      <c r="A56" s="56" t="s">
        <v>79</v>
      </c>
      <c r="B56" s="25" t="s">
        <v>80</v>
      </c>
      <c r="C56" s="177">
        <v>375.29947999999996</v>
      </c>
      <c r="D56" s="197">
        <v>5364</v>
      </c>
      <c r="E56" s="193">
        <v>3987.86823</v>
      </c>
      <c r="F56" s="209">
        <f t="shared" si="0"/>
        <v>6.3902528859093155E-5</v>
      </c>
      <c r="G56" s="209">
        <f t="shared" si="1"/>
        <v>0.74345045302013424</v>
      </c>
      <c r="H56" s="188">
        <v>1613.7</v>
      </c>
      <c r="I56" s="208">
        <f>H56/H79</f>
        <v>2.5946731798575065E-5</v>
      </c>
      <c r="J56" s="208">
        <f t="shared" si="10"/>
        <v>0.30083892617449665</v>
      </c>
      <c r="K56" s="188">
        <v>180.46161999999998</v>
      </c>
      <c r="L56" s="248">
        <f>K56/K79</f>
        <v>1.2628348464374926E-5</v>
      </c>
      <c r="M56" s="248">
        <f>K56/H56</f>
        <v>0.11183095990580652</v>
      </c>
      <c r="N56" s="249">
        <f t="shared" si="9"/>
        <v>-194.83785999999998</v>
      </c>
      <c r="O56" s="250">
        <f t="shared" si="4"/>
        <v>0.4808469758604515</v>
      </c>
      <c r="AMF56" s="44"/>
      <c r="AMG56" s="44"/>
      <c r="AMH56" s="44"/>
      <c r="AMI56" s="44"/>
      <c r="AMJ56" s="44"/>
    </row>
    <row r="57" spans="1:1024" s="54" customFormat="1" ht="53.25" customHeight="1" x14ac:dyDescent="0.25">
      <c r="A57" s="59" t="s">
        <v>81</v>
      </c>
      <c r="B57" s="25" t="s">
        <v>82</v>
      </c>
      <c r="C57" s="177">
        <v>96482.922630000001</v>
      </c>
      <c r="D57" s="197">
        <v>324258.96865</v>
      </c>
      <c r="E57" s="193">
        <v>388081.78100000002</v>
      </c>
      <c r="F57" s="209">
        <f t="shared" si="0"/>
        <v>6.2187128008592127E-3</v>
      </c>
      <c r="G57" s="209">
        <f t="shared" si="1"/>
        <v>1.1968266679429593</v>
      </c>
      <c r="H57" s="188">
        <v>393781.58500000002</v>
      </c>
      <c r="I57" s="208">
        <f>H57/H79</f>
        <v>6.3316261840570057E-3</v>
      </c>
      <c r="J57" s="208">
        <f t="shared" si="10"/>
        <v>1.2144046057984033</v>
      </c>
      <c r="K57" s="188">
        <v>113865.86457999999</v>
      </c>
      <c r="L57" s="248">
        <f>K57/K79</f>
        <v>7.9681087652519484E-3</v>
      </c>
      <c r="M57" s="248">
        <f>K57/H57</f>
        <v>0.28915995292161767</v>
      </c>
      <c r="N57" s="249">
        <f t="shared" si="9"/>
        <v>17382.941949999993</v>
      </c>
      <c r="O57" s="250">
        <f t="shared" si="4"/>
        <v>1.1801659970092471</v>
      </c>
      <c r="AMF57" s="44"/>
      <c r="AMG57" s="44"/>
      <c r="AMH57" s="44"/>
      <c r="AMI57" s="44"/>
      <c r="AMJ57" s="44"/>
    </row>
    <row r="58" spans="1:1024" s="54" customFormat="1" ht="39.75" customHeight="1" x14ac:dyDescent="0.2">
      <c r="A58" s="56" t="s">
        <v>83</v>
      </c>
      <c r="B58" s="25" t="s">
        <v>84</v>
      </c>
      <c r="C58" s="177">
        <v>452.35432000000003</v>
      </c>
      <c r="D58" s="197">
        <v>2609.4</v>
      </c>
      <c r="E58" s="193">
        <v>52597.812600000005</v>
      </c>
      <c r="F58" s="209">
        <f t="shared" si="0"/>
        <v>8.4283959342274298E-4</v>
      </c>
      <c r="G58" s="209">
        <f t="shared" si="1"/>
        <v>20.157052425845023</v>
      </c>
      <c r="H58" s="188">
        <v>0</v>
      </c>
      <c r="I58" s="208">
        <f>H58/H79</f>
        <v>0</v>
      </c>
      <c r="J58" s="208">
        <f t="shared" si="10"/>
        <v>0</v>
      </c>
      <c r="K58" s="188">
        <v>2515.4407299999998</v>
      </c>
      <c r="L58" s="248">
        <f>K58/K79</f>
        <v>1.7602558416532913E-4</v>
      </c>
      <c r="M58" s="248">
        <v>0</v>
      </c>
      <c r="N58" s="249">
        <f t="shared" si="9"/>
        <v>2063.0864099999999</v>
      </c>
      <c r="O58" s="250">
        <f t="shared" si="4"/>
        <v>5.5607753010958305</v>
      </c>
      <c r="AMF58" s="44"/>
      <c r="AMG58" s="44"/>
      <c r="AMH58" s="44"/>
      <c r="AMI58" s="44"/>
      <c r="AMJ58" s="44"/>
    </row>
    <row r="59" spans="1:1024" s="54" customFormat="1" ht="28.5" customHeight="1" x14ac:dyDescent="0.2">
      <c r="A59" s="56" t="s">
        <v>85</v>
      </c>
      <c r="B59" s="25" t="s">
        <v>86</v>
      </c>
      <c r="C59" s="177">
        <v>0</v>
      </c>
      <c r="D59" s="197">
        <v>131.1</v>
      </c>
      <c r="E59" s="193">
        <v>34.371000000000002</v>
      </c>
      <c r="F59" s="209">
        <f t="shared" si="0"/>
        <v>5.507689052744581E-7</v>
      </c>
      <c r="G59" s="209">
        <f t="shared" si="1"/>
        <v>0.26217391304347831</v>
      </c>
      <c r="H59" s="188">
        <v>131.1</v>
      </c>
      <c r="I59" s="208">
        <f>H59/H79</f>
        <v>2.107960921356628E-6</v>
      </c>
      <c r="J59" s="208">
        <f t="shared" si="10"/>
        <v>1</v>
      </c>
      <c r="K59" s="188">
        <v>0</v>
      </c>
      <c r="L59" s="248">
        <f>K59/K79</f>
        <v>0</v>
      </c>
      <c r="M59" s="248">
        <f t="shared" ref="M59:M65" si="11">K59/H59</f>
        <v>0</v>
      </c>
      <c r="N59" s="249">
        <f t="shared" si="9"/>
        <v>0</v>
      </c>
      <c r="O59" s="250" t="str">
        <f t="shared" si="4"/>
        <v>-</v>
      </c>
      <c r="AMF59" s="44"/>
      <c r="AMG59" s="44"/>
      <c r="AMH59" s="44"/>
      <c r="AMI59" s="44"/>
      <c r="AMJ59" s="44"/>
    </row>
    <row r="60" spans="1:1024" s="54" customFormat="1" ht="31.5" x14ac:dyDescent="0.2">
      <c r="A60" s="56" t="s">
        <v>87</v>
      </c>
      <c r="B60" s="25" t="s">
        <v>88</v>
      </c>
      <c r="C60" s="177">
        <v>216682.73973</v>
      </c>
      <c r="D60" s="197">
        <v>934733.26</v>
      </c>
      <c r="E60" s="193">
        <v>1198957.0919300001</v>
      </c>
      <c r="F60" s="209">
        <f t="shared" si="0"/>
        <v>1.9212367548029848E-2</v>
      </c>
      <c r="G60" s="209">
        <f t="shared" si="1"/>
        <v>1.2826729755288693</v>
      </c>
      <c r="H60" s="188">
        <v>982446.13</v>
      </c>
      <c r="I60" s="208">
        <f>H60/H79</f>
        <v>1.5796781459786833E-2</v>
      </c>
      <c r="J60" s="208">
        <f t="shared" si="10"/>
        <v>1.0510443695990876</v>
      </c>
      <c r="K60" s="188">
        <v>289313.74447000003</v>
      </c>
      <c r="L60" s="248">
        <f>K60/K79</f>
        <v>2.0245605579182348E-2</v>
      </c>
      <c r="M60" s="248">
        <f t="shared" si="11"/>
        <v>0.29448306185500472</v>
      </c>
      <c r="N60" s="249">
        <f t="shared" si="9"/>
        <v>72631.004740000033</v>
      </c>
      <c r="O60" s="250">
        <f t="shared" si="4"/>
        <v>1.3351951559709034</v>
      </c>
      <c r="AMF60" s="44"/>
      <c r="AMG60" s="44"/>
      <c r="AMH60" s="44"/>
      <c r="AMI60" s="44"/>
      <c r="AMJ60" s="44"/>
    </row>
    <row r="61" spans="1:1024" s="54" customFormat="1" x14ac:dyDescent="0.2">
      <c r="A61" s="56" t="s">
        <v>89</v>
      </c>
      <c r="B61" s="25" t="s">
        <v>90</v>
      </c>
      <c r="C61" s="177">
        <v>6556.4317899999996</v>
      </c>
      <c r="D61" s="197">
        <v>15995.69</v>
      </c>
      <c r="E61" s="193">
        <v>8923.5046600000005</v>
      </c>
      <c r="F61" s="209">
        <f t="shared" si="0"/>
        <v>1.4299231598730689E-4</v>
      </c>
      <c r="G61" s="209">
        <f t="shared" si="1"/>
        <v>0.55786931729734701</v>
      </c>
      <c r="H61" s="188">
        <v>14091</v>
      </c>
      <c r="I61" s="208">
        <f>H61/H79</f>
        <v>2.265696212268211E-4</v>
      </c>
      <c r="J61" s="208">
        <f t="shared" si="10"/>
        <v>0.88092479911776234</v>
      </c>
      <c r="K61" s="188">
        <v>7307.4142499999998</v>
      </c>
      <c r="L61" s="248">
        <f>K61/K79</f>
        <v>5.1135844576004005E-4</v>
      </c>
      <c r="M61" s="248">
        <f t="shared" si="11"/>
        <v>0.51858734298488396</v>
      </c>
      <c r="N61" s="249">
        <f t="shared" si="9"/>
        <v>750.98246000000017</v>
      </c>
      <c r="O61" s="250">
        <f t="shared" si="4"/>
        <v>1.1145413365156049</v>
      </c>
      <c r="AMF61" s="44"/>
      <c r="AMG61" s="44"/>
      <c r="AMH61" s="44"/>
      <c r="AMI61" s="44"/>
      <c r="AMJ61" s="44"/>
    </row>
    <row r="62" spans="1:1024" s="54" customFormat="1" ht="31.5" x14ac:dyDescent="0.2">
      <c r="A62" s="58" t="s">
        <v>91</v>
      </c>
      <c r="B62" s="24" t="s">
        <v>92</v>
      </c>
      <c r="C62" s="181">
        <v>9975563.7138700001</v>
      </c>
      <c r="D62" s="190">
        <v>40988327.768239997</v>
      </c>
      <c r="E62" s="191">
        <v>41288476.103550002</v>
      </c>
      <c r="F62" s="207">
        <f t="shared" si="0"/>
        <v>0.66161615268694118</v>
      </c>
      <c r="G62" s="206">
        <f t="shared" si="1"/>
        <v>1.0073227758157672</v>
      </c>
      <c r="H62" s="181">
        <v>40690503.299999997</v>
      </c>
      <c r="I62" s="207">
        <f>H62/H79</f>
        <v>0.65426385069971715</v>
      </c>
      <c r="J62" s="207">
        <f t="shared" si="10"/>
        <v>0.9927339200095211</v>
      </c>
      <c r="K62" s="181">
        <v>9252375.9079100005</v>
      </c>
      <c r="L62" s="207">
        <f>K62/K79</f>
        <v>0.64746302891703411</v>
      </c>
      <c r="M62" s="245">
        <f t="shared" si="11"/>
        <v>0.22738415987865163</v>
      </c>
      <c r="N62" s="246">
        <f t="shared" si="9"/>
        <v>-723187.80595999956</v>
      </c>
      <c r="O62" s="247">
        <f t="shared" si="4"/>
        <v>0.92750406626600146</v>
      </c>
      <c r="AMF62" s="44"/>
      <c r="AMG62" s="44"/>
      <c r="AMH62" s="44"/>
      <c r="AMI62" s="44"/>
      <c r="AMJ62" s="44"/>
    </row>
    <row r="63" spans="1:1024" s="54" customFormat="1" ht="78.599999999999994" customHeight="1" x14ac:dyDescent="0.2">
      <c r="A63" s="60" t="s">
        <v>93</v>
      </c>
      <c r="B63" s="61" t="s">
        <v>94</v>
      </c>
      <c r="C63" s="182">
        <v>9913779.8166800011</v>
      </c>
      <c r="D63" s="198">
        <v>40830709.861960001</v>
      </c>
      <c r="E63" s="198">
        <v>41150180.422109999</v>
      </c>
      <c r="F63" s="261">
        <f t="shared" si="0"/>
        <v>0.65940007049349625</v>
      </c>
      <c r="G63" s="261">
        <f t="shared" si="1"/>
        <v>1.0078242715159755</v>
      </c>
      <c r="H63" s="182">
        <v>40689423.299999997</v>
      </c>
      <c r="I63" s="237">
        <f>H63/H79</f>
        <v>0.65424648534658925</v>
      </c>
      <c r="J63" s="237">
        <f t="shared" si="10"/>
        <v>0.99653969861318448</v>
      </c>
      <c r="K63" s="182">
        <v>9246013.34987</v>
      </c>
      <c r="L63" s="253">
        <f>K63/K79</f>
        <v>0.64701778964646828</v>
      </c>
      <c r="M63" s="253">
        <f t="shared" si="11"/>
        <v>0.22723382638529557</v>
      </c>
      <c r="N63" s="254">
        <f t="shared" si="9"/>
        <v>-667766.46681000106</v>
      </c>
      <c r="O63" s="255">
        <f t="shared" si="4"/>
        <v>0.93264259655167248</v>
      </c>
      <c r="AMF63" s="44"/>
      <c r="AMG63" s="44"/>
      <c r="AMH63" s="44"/>
      <c r="AMI63" s="44"/>
      <c r="AMJ63" s="44"/>
    </row>
    <row r="64" spans="1:1024" s="54" customFormat="1" ht="47.25" customHeight="1" outlineLevel="1" x14ac:dyDescent="0.25">
      <c r="A64" s="59" t="s">
        <v>95</v>
      </c>
      <c r="B64" s="25" t="s">
        <v>96</v>
      </c>
      <c r="C64" s="183">
        <v>5390428.7999999998</v>
      </c>
      <c r="D64" s="199">
        <v>21748890</v>
      </c>
      <c r="E64" s="193">
        <v>21748890</v>
      </c>
      <c r="F64" s="208">
        <f t="shared" si="0"/>
        <v>0.34850927631534168</v>
      </c>
      <c r="G64" s="209">
        <f t="shared" si="1"/>
        <v>1</v>
      </c>
      <c r="H64" s="183">
        <v>23624762</v>
      </c>
      <c r="I64" s="208">
        <f>H64/H79</f>
        <v>0.37986327286308968</v>
      </c>
      <c r="J64" s="237">
        <f t="shared" si="10"/>
        <v>1.0862513903008384</v>
      </c>
      <c r="K64" s="183">
        <v>5906190.2999999998</v>
      </c>
      <c r="L64" s="208">
        <f>K64/K79</f>
        <v>0.41330355565527499</v>
      </c>
      <c r="M64" s="248">
        <f t="shared" si="11"/>
        <v>0.24999999153430624</v>
      </c>
      <c r="N64" s="249">
        <f t="shared" si="9"/>
        <v>515761.5</v>
      </c>
      <c r="O64" s="250">
        <f t="shared" si="4"/>
        <v>1.0956809781069736</v>
      </c>
      <c r="AMF64" s="44"/>
      <c r="AMG64" s="44"/>
      <c r="AMH64" s="44"/>
      <c r="AMI64" s="44"/>
      <c r="AMJ64" s="44"/>
    </row>
    <row r="65" spans="1:1024" s="54" customFormat="1" ht="31.5" outlineLevel="1" x14ac:dyDescent="0.25">
      <c r="A65" s="62" t="s">
        <v>97</v>
      </c>
      <c r="B65" s="26" t="s">
        <v>98</v>
      </c>
      <c r="C65" s="184">
        <v>5053399.5</v>
      </c>
      <c r="D65" s="200">
        <v>20213598.199999999</v>
      </c>
      <c r="E65" s="201">
        <v>20213598.199999999</v>
      </c>
      <c r="F65" s="212">
        <f t="shared" si="0"/>
        <v>0.32390740310935834</v>
      </c>
      <c r="G65" s="212">
        <f t="shared" si="1"/>
        <v>1</v>
      </c>
      <c r="H65" s="238">
        <v>22437094</v>
      </c>
      <c r="I65" s="212">
        <f>H65/H79</f>
        <v>0.36076672266060467</v>
      </c>
      <c r="J65" s="212">
        <f t="shared" si="10"/>
        <v>1.1099999999010568</v>
      </c>
      <c r="K65" s="184">
        <v>5609273.4000000004</v>
      </c>
      <c r="L65" s="256">
        <f>K65/K79</f>
        <v>0.39252589623848622</v>
      </c>
      <c r="M65" s="256">
        <f t="shared" si="11"/>
        <v>0.24999999554309485</v>
      </c>
      <c r="N65" s="257">
        <f t="shared" si="9"/>
        <v>555873.90000000037</v>
      </c>
      <c r="O65" s="258">
        <f t="shared" si="4"/>
        <v>1.1099999910951035</v>
      </c>
      <c r="AMF65" s="44"/>
      <c r="AMG65" s="44"/>
      <c r="AMH65" s="44"/>
      <c r="AMI65" s="44"/>
      <c r="AMJ65" s="44"/>
    </row>
    <row r="66" spans="1:1024" s="54" customFormat="1" ht="77.25" customHeight="1" outlineLevel="1" x14ac:dyDescent="0.25">
      <c r="A66" s="63" t="s">
        <v>99</v>
      </c>
      <c r="B66" s="26" t="s">
        <v>100</v>
      </c>
      <c r="C66" s="184">
        <v>0</v>
      </c>
      <c r="D66" s="200">
        <v>0</v>
      </c>
      <c r="E66" s="201">
        <v>0</v>
      </c>
      <c r="F66" s="212">
        <f t="shared" si="0"/>
        <v>0</v>
      </c>
      <c r="G66" s="212" t="str">
        <f t="shared" si="1"/>
        <v>-</v>
      </c>
      <c r="H66" s="238">
        <v>0</v>
      </c>
      <c r="I66" s="212">
        <f>H66/H79</f>
        <v>0</v>
      </c>
      <c r="J66" s="212" t="s">
        <v>326</v>
      </c>
      <c r="K66" s="184">
        <v>0</v>
      </c>
      <c r="L66" s="256">
        <f>K66/K79</f>
        <v>0</v>
      </c>
      <c r="M66" s="256" t="s">
        <v>326</v>
      </c>
      <c r="N66" s="257">
        <f t="shared" si="9"/>
        <v>0</v>
      </c>
      <c r="O66" s="258" t="str">
        <f t="shared" si="4"/>
        <v>-</v>
      </c>
      <c r="AMF66" s="44"/>
      <c r="AMG66" s="44"/>
      <c r="AMH66" s="44"/>
      <c r="AMI66" s="44"/>
      <c r="AMJ66" s="44"/>
    </row>
    <row r="67" spans="1:1024" s="54" customFormat="1" ht="82.5" customHeight="1" outlineLevel="1" x14ac:dyDescent="0.2">
      <c r="A67" s="57" t="s">
        <v>101</v>
      </c>
      <c r="B67" s="26" t="s">
        <v>102</v>
      </c>
      <c r="C67" s="184">
        <v>337029.3</v>
      </c>
      <c r="D67" s="200">
        <v>1348117</v>
      </c>
      <c r="E67" s="201">
        <v>1348117</v>
      </c>
      <c r="F67" s="212">
        <f t="shared" si="0"/>
        <v>2.160254063809277E-2</v>
      </c>
      <c r="G67" s="212">
        <f t="shared" si="1"/>
        <v>1</v>
      </c>
      <c r="H67" s="238">
        <v>1187668</v>
      </c>
      <c r="I67" s="212">
        <f>H67/H79</f>
        <v>1.9096550202485001E-2</v>
      </c>
      <c r="J67" s="212">
        <f>H67/D67</f>
        <v>0.88098288204955499</v>
      </c>
      <c r="K67" s="184">
        <v>296916.90000000002</v>
      </c>
      <c r="L67" s="256">
        <f>K67/K79</f>
        <v>2.0777659416788812E-2</v>
      </c>
      <c r="M67" s="256">
        <v>0</v>
      </c>
      <c r="N67" s="257">
        <f t="shared" si="9"/>
        <v>-40112.399999999965</v>
      </c>
      <c r="O67" s="258">
        <f t="shared" si="4"/>
        <v>0.88098245464118408</v>
      </c>
      <c r="AMF67" s="44"/>
      <c r="AMG67" s="44"/>
      <c r="AMH67" s="44"/>
      <c r="AMI67" s="44"/>
      <c r="AMJ67" s="44"/>
    </row>
    <row r="68" spans="1:1024" s="54" customFormat="1" ht="82.5" customHeight="1" outlineLevel="1" x14ac:dyDescent="0.2">
      <c r="A68" s="57" t="s">
        <v>333</v>
      </c>
      <c r="B68" s="26" t="s">
        <v>334</v>
      </c>
      <c r="C68" s="184">
        <v>0</v>
      </c>
      <c r="D68" s="200">
        <v>50000</v>
      </c>
      <c r="E68" s="201">
        <v>50000</v>
      </c>
      <c r="F68" s="212">
        <f t="shared" si="0"/>
        <v>8.0121163957181643E-4</v>
      </c>
      <c r="G68" s="212">
        <f t="shared" si="1"/>
        <v>1</v>
      </c>
      <c r="H68" s="238">
        <v>0</v>
      </c>
      <c r="I68" s="212" t="s">
        <v>326</v>
      </c>
      <c r="J68" s="212" t="s">
        <v>326</v>
      </c>
      <c r="K68" s="184">
        <v>0</v>
      </c>
      <c r="L68" s="256">
        <f>K68/K79</f>
        <v>0</v>
      </c>
      <c r="M68" s="256">
        <v>0</v>
      </c>
      <c r="N68" s="257">
        <f t="shared" si="9"/>
        <v>0</v>
      </c>
      <c r="O68" s="258" t="str">
        <f t="shared" si="4"/>
        <v>-</v>
      </c>
      <c r="AMF68" s="44"/>
      <c r="AMG68" s="44"/>
      <c r="AMH68" s="44"/>
      <c r="AMI68" s="44"/>
      <c r="AMJ68" s="44"/>
    </row>
    <row r="69" spans="1:1024" s="54" customFormat="1" ht="78" customHeight="1" outlineLevel="1" x14ac:dyDescent="0.2">
      <c r="A69" s="64" t="s">
        <v>314</v>
      </c>
      <c r="B69" s="26" t="s">
        <v>315</v>
      </c>
      <c r="C69" s="185">
        <v>0</v>
      </c>
      <c r="D69" s="202">
        <v>137174.79999999999</v>
      </c>
      <c r="E69" s="203">
        <v>137174.79999999999</v>
      </c>
      <c r="F69" s="213">
        <f t="shared" si="0"/>
        <v>2.1981209283187201E-3</v>
      </c>
      <c r="G69" s="212">
        <f t="shared" si="1"/>
        <v>1</v>
      </c>
      <c r="H69" s="185">
        <v>0</v>
      </c>
      <c r="I69" s="212">
        <f>H69/H79</f>
        <v>0</v>
      </c>
      <c r="J69" s="213">
        <f>H69/D69</f>
        <v>0</v>
      </c>
      <c r="K69" s="185">
        <v>0</v>
      </c>
      <c r="L69" s="256">
        <f>K69/K79</f>
        <v>0</v>
      </c>
      <c r="M69" s="256">
        <v>0</v>
      </c>
      <c r="N69" s="257">
        <f t="shared" si="9"/>
        <v>0</v>
      </c>
      <c r="O69" s="258" t="str">
        <f t="shared" si="4"/>
        <v>-</v>
      </c>
      <c r="AMF69" s="44"/>
      <c r="AMG69" s="44"/>
      <c r="AMH69" s="44"/>
      <c r="AMI69" s="44"/>
      <c r="AMJ69" s="44"/>
    </row>
    <row r="70" spans="1:1024" s="54" customFormat="1" ht="78" customHeight="1" outlineLevel="1" x14ac:dyDescent="0.2">
      <c r="A70" s="57" t="s">
        <v>316</v>
      </c>
      <c r="B70" s="26" t="s">
        <v>317</v>
      </c>
      <c r="C70" s="186">
        <v>0</v>
      </c>
      <c r="D70" s="202">
        <v>0</v>
      </c>
      <c r="E70" s="204">
        <v>0</v>
      </c>
      <c r="F70" s="214">
        <f t="shared" si="0"/>
        <v>0</v>
      </c>
      <c r="G70" s="212" t="str">
        <f t="shared" si="1"/>
        <v>-</v>
      </c>
      <c r="H70" s="186">
        <v>0</v>
      </c>
      <c r="I70" s="212" t="s">
        <v>326</v>
      </c>
      <c r="J70" s="213" t="s">
        <v>326</v>
      </c>
      <c r="K70" s="186">
        <v>0</v>
      </c>
      <c r="L70" s="256">
        <f>K70/K79</f>
        <v>0</v>
      </c>
      <c r="M70" s="256">
        <v>0</v>
      </c>
      <c r="N70" s="257">
        <f t="shared" si="9"/>
        <v>0</v>
      </c>
      <c r="O70" s="258" t="str">
        <f t="shared" si="4"/>
        <v>-</v>
      </c>
      <c r="AMF70" s="44"/>
      <c r="AMG70" s="44"/>
      <c r="AMH70" s="44"/>
      <c r="AMI70" s="44"/>
      <c r="AMJ70" s="44"/>
    </row>
    <row r="71" spans="1:1024" s="54" customFormat="1" ht="51.75" customHeight="1" outlineLevel="1" x14ac:dyDescent="0.25">
      <c r="A71" s="59" t="s">
        <v>103</v>
      </c>
      <c r="B71" s="25" t="s">
        <v>104</v>
      </c>
      <c r="C71" s="187">
        <v>4043089.0699200002</v>
      </c>
      <c r="D71" s="199">
        <v>17030727.450879999</v>
      </c>
      <c r="E71" s="188">
        <v>17326031.213119999</v>
      </c>
      <c r="F71" s="209">
        <f t="shared" si="0"/>
        <v>0.27763635751072685</v>
      </c>
      <c r="G71" s="209">
        <f t="shared" si="1"/>
        <v>1.0173394685043087</v>
      </c>
      <c r="H71" s="188">
        <v>15059100.300000001</v>
      </c>
      <c r="I71" s="239">
        <f>H71/H79</f>
        <v>0.2421357356459945</v>
      </c>
      <c r="J71" s="208">
        <f>H71/D71</f>
        <v>0.88423118410140955</v>
      </c>
      <c r="K71" s="188">
        <v>2811291.1321100001</v>
      </c>
      <c r="L71" s="248">
        <f>K71/K79</f>
        <v>0.19672861216192214</v>
      </c>
      <c r="M71" s="248">
        <f>K71/H71</f>
        <v>0.18668387062339972</v>
      </c>
      <c r="N71" s="249">
        <f t="shared" si="9"/>
        <v>-1231797.93781</v>
      </c>
      <c r="O71" s="250">
        <f t="shared" si="4"/>
        <v>0.69533247561266975</v>
      </c>
      <c r="Q71" s="65"/>
      <c r="AMF71" s="44"/>
      <c r="AMG71" s="44"/>
      <c r="AMH71" s="44"/>
      <c r="AMI71" s="44"/>
      <c r="AMJ71" s="44"/>
    </row>
    <row r="72" spans="1:1024" s="54" customFormat="1" ht="43.5" customHeight="1" outlineLevel="1" x14ac:dyDescent="0.25">
      <c r="A72" s="59" t="s">
        <v>105</v>
      </c>
      <c r="B72" s="25" t="s">
        <v>106</v>
      </c>
      <c r="C72" s="187">
        <v>370461.07897000003</v>
      </c>
      <c r="D72" s="179">
        <v>1255835.85983</v>
      </c>
      <c r="E72" s="193">
        <v>1247105.6422899999</v>
      </c>
      <c r="F72" s="209">
        <f t="shared" si="0"/>
        <v>1.9983911127568681E-2</v>
      </c>
      <c r="G72" s="209">
        <f t="shared" si="1"/>
        <v>0.99304828137239054</v>
      </c>
      <c r="H72" s="188">
        <v>1132164</v>
      </c>
      <c r="I72" s="239">
        <f>H72/H79</f>
        <v>1.8204099683957326E-2</v>
      </c>
      <c r="J72" s="208">
        <f>H72/D72</f>
        <v>0.90152227390071404</v>
      </c>
      <c r="K72" s="188">
        <v>356870.44033999997</v>
      </c>
      <c r="L72" s="248">
        <f>K72/K79</f>
        <v>2.4973089996911491E-2</v>
      </c>
      <c r="M72" s="248">
        <f>K72/H72</f>
        <v>0.31521090614080643</v>
      </c>
      <c r="N72" s="249">
        <f t="shared" si="9"/>
        <v>-13590.638630000059</v>
      </c>
      <c r="O72" s="250">
        <f t="shared" si="4"/>
        <v>0.96331426052154689</v>
      </c>
      <c r="AMF72" s="44"/>
      <c r="AMG72" s="44"/>
      <c r="AMH72" s="44"/>
      <c r="AMI72" s="44"/>
      <c r="AMJ72" s="44"/>
    </row>
    <row r="73" spans="1:1024" s="54" customFormat="1" ht="36" customHeight="1" outlineLevel="1" x14ac:dyDescent="0.2">
      <c r="A73" s="55" t="s">
        <v>107</v>
      </c>
      <c r="B73" s="25" t="s">
        <v>108</v>
      </c>
      <c r="C73" s="187">
        <v>109800.86779</v>
      </c>
      <c r="D73" s="179">
        <v>795256.55125000002</v>
      </c>
      <c r="E73" s="193">
        <v>828153.56670000008</v>
      </c>
      <c r="F73" s="209">
        <f t="shared" si="0"/>
        <v>1.3270525539859095E-2</v>
      </c>
      <c r="G73" s="209">
        <f t="shared" si="1"/>
        <v>1.041366544416757</v>
      </c>
      <c r="H73" s="188">
        <v>873397</v>
      </c>
      <c r="I73" s="239">
        <f>H73/H79</f>
        <v>1.4043377153547788E-2</v>
      </c>
      <c r="J73" s="208">
        <f>H73/D73</f>
        <v>1.0982581641448628</v>
      </c>
      <c r="K73" s="188">
        <v>171661.47741999998</v>
      </c>
      <c r="L73" s="248">
        <f>K73/K79</f>
        <v>1.2012531832359634E-2</v>
      </c>
      <c r="M73" s="248">
        <f>K73/H73</f>
        <v>0.19654461535819334</v>
      </c>
      <c r="N73" s="249">
        <f t="shared" si="9"/>
        <v>61860.609629999977</v>
      </c>
      <c r="O73" s="250">
        <f t="shared" si="4"/>
        <v>1.5633890776556674</v>
      </c>
      <c r="AMF73" s="44"/>
      <c r="AMG73" s="44"/>
      <c r="AMH73" s="44"/>
      <c r="AMI73" s="44"/>
      <c r="AMJ73" s="44"/>
    </row>
    <row r="74" spans="1:1024" s="54" customFormat="1" ht="52.5" customHeight="1" outlineLevel="1" x14ac:dyDescent="0.25">
      <c r="A74" s="66" t="s">
        <v>109</v>
      </c>
      <c r="B74" s="25" t="s">
        <v>110</v>
      </c>
      <c r="C74" s="188">
        <v>54836.144999999997</v>
      </c>
      <c r="D74" s="179">
        <v>150021.52128000002</v>
      </c>
      <c r="E74" s="193">
        <v>141893.87471</v>
      </c>
      <c r="F74" s="209">
        <f t="shared" ref="F74:F78" si="12">IFERROR(E74/$E$79,"-")</f>
        <v>2.2737404800319402E-3</v>
      </c>
      <c r="G74" s="209">
        <f t="shared" ref="G74:G78" si="13">IFERROR(E74/D74,"-")</f>
        <v>0.94582346252288307</v>
      </c>
      <c r="H74" s="188">
        <v>0</v>
      </c>
      <c r="I74" s="208">
        <f>H74/H79</f>
        <v>0</v>
      </c>
      <c r="J74" s="208">
        <f>H74/D74</f>
        <v>0</v>
      </c>
      <c r="K74" s="188">
        <v>0</v>
      </c>
      <c r="L74" s="208">
        <f>K74/K79</f>
        <v>0</v>
      </c>
      <c r="M74" s="248" t="s">
        <v>326</v>
      </c>
      <c r="N74" s="249">
        <f t="shared" ref="N74:N79" si="14">K74-C74</f>
        <v>-54836.144999999997</v>
      </c>
      <c r="O74" s="250">
        <f t="shared" ref="O74:O79" si="15">IFERROR(K74/C74,"-")</f>
        <v>0</v>
      </c>
      <c r="AMF74" s="44"/>
      <c r="AMG74" s="44"/>
      <c r="AMH74" s="44"/>
      <c r="AMI74" s="44"/>
      <c r="AMJ74" s="44"/>
    </row>
    <row r="75" spans="1:1024" s="54" customFormat="1" ht="93.75" customHeight="1" outlineLevel="1" x14ac:dyDescent="0.25">
      <c r="A75" s="66" t="s">
        <v>111</v>
      </c>
      <c r="B75" s="25" t="s">
        <v>112</v>
      </c>
      <c r="C75" s="188">
        <v>270</v>
      </c>
      <c r="D75" s="197">
        <v>7596.3850000000002</v>
      </c>
      <c r="E75" s="193">
        <v>7087.6850000000004</v>
      </c>
      <c r="F75" s="209">
        <f t="shared" si="12"/>
        <v>1.1357471439237141E-4</v>
      </c>
      <c r="G75" s="209">
        <f t="shared" si="13"/>
        <v>0.93303393653691857</v>
      </c>
      <c r="H75" s="188">
        <v>1080</v>
      </c>
      <c r="I75" s="208">
        <f>H75/H79</f>
        <v>1.736535312788069E-5</v>
      </c>
      <c r="J75" s="208" t="s">
        <v>326</v>
      </c>
      <c r="K75" s="188">
        <v>100</v>
      </c>
      <c r="L75" s="208">
        <f>K75/K79</f>
        <v>6.9978028925900847E-6</v>
      </c>
      <c r="M75" s="248" t="s">
        <v>326</v>
      </c>
      <c r="N75" s="249">
        <f t="shared" si="14"/>
        <v>-170</v>
      </c>
      <c r="O75" s="250">
        <f t="shared" si="15"/>
        <v>0.37037037037037035</v>
      </c>
      <c r="AMF75" s="44"/>
      <c r="AMG75" s="44"/>
      <c r="AMH75" s="44"/>
      <c r="AMI75" s="44"/>
      <c r="AMJ75" s="44"/>
    </row>
    <row r="76" spans="1:1024" s="54" customFormat="1" ht="50.25" customHeight="1" outlineLevel="1" x14ac:dyDescent="0.2">
      <c r="A76" s="55" t="s">
        <v>113</v>
      </c>
      <c r="B76" s="25" t="s">
        <v>114</v>
      </c>
      <c r="C76" s="188">
        <v>484.90699999999998</v>
      </c>
      <c r="D76" s="197">
        <v>0</v>
      </c>
      <c r="E76" s="193">
        <v>8360.1811399999988</v>
      </c>
      <c r="F76" s="209">
        <f t="shared" si="12"/>
        <v>1.3396548876593554E-4</v>
      </c>
      <c r="G76" s="209" t="str">
        <f t="shared" si="13"/>
        <v>-</v>
      </c>
      <c r="H76" s="188">
        <v>0</v>
      </c>
      <c r="I76" s="208">
        <f>H76/H79</f>
        <v>0</v>
      </c>
      <c r="J76" s="208" t="s">
        <v>326</v>
      </c>
      <c r="K76" s="188">
        <v>7.1790000000000003</v>
      </c>
      <c r="L76" s="208">
        <f>K76/K79</f>
        <v>5.0237226965904218E-7</v>
      </c>
      <c r="M76" s="248" t="s">
        <v>326</v>
      </c>
      <c r="N76" s="249">
        <f t="shared" si="14"/>
        <v>-477.72800000000001</v>
      </c>
      <c r="O76" s="250">
        <f t="shared" si="15"/>
        <v>1.4804900733542722E-2</v>
      </c>
      <c r="AMF76" s="44"/>
      <c r="AMG76" s="44"/>
      <c r="AMH76" s="44"/>
      <c r="AMI76" s="44"/>
      <c r="AMJ76" s="44"/>
    </row>
    <row r="77" spans="1:1024" s="54" customFormat="1" ht="127.5" customHeight="1" outlineLevel="1" x14ac:dyDescent="0.25">
      <c r="A77" s="67" t="s">
        <v>115</v>
      </c>
      <c r="B77" s="25" t="s">
        <v>116</v>
      </c>
      <c r="C77" s="188">
        <v>7412.5645700000005</v>
      </c>
      <c r="D77" s="197">
        <v>0</v>
      </c>
      <c r="E77" s="193">
        <v>73953.420819999999</v>
      </c>
      <c r="F77" s="209">
        <f t="shared" si="12"/>
        <v>1.185046830942734E-3</v>
      </c>
      <c r="G77" s="209" t="str">
        <f t="shared" si="13"/>
        <v>-</v>
      </c>
      <c r="H77" s="188">
        <v>0</v>
      </c>
      <c r="I77" s="208">
        <f>H77/H79</f>
        <v>0</v>
      </c>
      <c r="J77" s="208" t="s">
        <v>326</v>
      </c>
      <c r="K77" s="188">
        <v>7102.8366999999998</v>
      </c>
      <c r="L77" s="248">
        <f>K77/K79</f>
        <v>4.970425120485501E-4</v>
      </c>
      <c r="M77" s="248" t="s">
        <v>326</v>
      </c>
      <c r="N77" s="249">
        <f t="shared" si="14"/>
        <v>-309.72787000000062</v>
      </c>
      <c r="O77" s="250">
        <f t="shared" si="15"/>
        <v>0.95821582839851061</v>
      </c>
      <c r="AMF77" s="44"/>
      <c r="AMG77" s="44"/>
      <c r="AMH77" s="44"/>
      <c r="AMI77" s="44"/>
      <c r="AMJ77" s="44"/>
    </row>
    <row r="78" spans="1:1024" s="54" customFormat="1" ht="63" outlineLevel="1" x14ac:dyDescent="0.2">
      <c r="A78" s="56" t="s">
        <v>117</v>
      </c>
      <c r="B78" s="25" t="s">
        <v>118</v>
      </c>
      <c r="C78" s="187">
        <v>-1219.71938</v>
      </c>
      <c r="D78" s="197">
        <v>0</v>
      </c>
      <c r="E78" s="193">
        <v>-92999.480230000001</v>
      </c>
      <c r="F78" s="209">
        <f t="shared" si="12"/>
        <v>-1.4902453206881007E-3</v>
      </c>
      <c r="G78" s="209" t="str">
        <f t="shared" si="13"/>
        <v>-</v>
      </c>
      <c r="H78" s="188">
        <v>0</v>
      </c>
      <c r="I78" s="208">
        <f>H78/H79</f>
        <v>0</v>
      </c>
      <c r="J78" s="208" t="s">
        <v>326</v>
      </c>
      <c r="K78" s="187">
        <v>-847.45766000000003</v>
      </c>
      <c r="L78" s="248">
        <f>K78/K79</f>
        <v>-5.9303416644956252E-5</v>
      </c>
      <c r="M78" s="248" t="s">
        <v>326</v>
      </c>
      <c r="N78" s="249">
        <f t="shared" si="14"/>
        <v>372.26171999999997</v>
      </c>
      <c r="O78" s="250">
        <f t="shared" si="15"/>
        <v>0.69479724098505347</v>
      </c>
      <c r="AMF78" s="44"/>
      <c r="AMG78" s="44"/>
      <c r="AMH78" s="44"/>
      <c r="AMI78" s="44"/>
      <c r="AMJ78" s="44"/>
    </row>
    <row r="79" spans="1:1024" s="54" customFormat="1" ht="24.75" customHeight="1" x14ac:dyDescent="0.2">
      <c r="A79" s="68" t="s">
        <v>119</v>
      </c>
      <c r="B79" s="69"/>
      <c r="C79" s="189">
        <v>14086423.013859998</v>
      </c>
      <c r="D79" s="205">
        <f>D62+D9</f>
        <v>60511838.60729</v>
      </c>
      <c r="E79" s="205">
        <f>E62+E9</f>
        <v>62405483.807899997</v>
      </c>
      <c r="F79" s="205"/>
      <c r="G79" s="215"/>
      <c r="H79" s="189">
        <f>H62+H9</f>
        <v>62192803.799999997</v>
      </c>
      <c r="I79" s="240">
        <v>1</v>
      </c>
      <c r="J79" s="240">
        <f>H79/D79</f>
        <v>1.0277791128380536</v>
      </c>
      <c r="K79" s="189">
        <f>K62+K9</f>
        <v>14290199.586200001</v>
      </c>
      <c r="L79" s="240">
        <f>K79/K79</f>
        <v>1</v>
      </c>
      <c r="M79" s="240">
        <f>K79/H79</f>
        <v>0.22977255748357178</v>
      </c>
      <c r="N79" s="259">
        <f t="shared" si="14"/>
        <v>203776.57234000228</v>
      </c>
      <c r="O79" s="260">
        <f t="shared" si="15"/>
        <v>1.0144661687455716</v>
      </c>
      <c r="AMF79" s="44"/>
      <c r="AMG79" s="44"/>
      <c r="AMH79" s="44"/>
      <c r="AMI79" s="44"/>
      <c r="AMJ79" s="44"/>
    </row>
    <row r="80" spans="1:1024" x14ac:dyDescent="0.25">
      <c r="A80" s="70"/>
      <c r="B80" s="5"/>
      <c r="C80" s="117"/>
      <c r="D80" s="106"/>
      <c r="E80" s="37"/>
      <c r="F80" s="38"/>
      <c r="G80" s="38"/>
      <c r="H80" s="6"/>
      <c r="I80" s="7"/>
      <c r="J80" s="7"/>
      <c r="K80" s="71"/>
      <c r="L80" s="72"/>
      <c r="O80" s="3"/>
    </row>
    <row r="81" spans="1:1024" ht="55.5" customHeight="1" x14ac:dyDescent="0.25">
      <c r="A81" s="4" t="s">
        <v>4</v>
      </c>
      <c r="B81" s="309" t="s">
        <v>5</v>
      </c>
      <c r="C81" s="309" t="s">
        <v>346</v>
      </c>
      <c r="D81" s="104" t="s">
        <v>347</v>
      </c>
      <c r="E81" s="313" t="s">
        <v>342</v>
      </c>
      <c r="F81" s="314"/>
      <c r="G81" s="315"/>
      <c r="H81" s="310" t="s">
        <v>489</v>
      </c>
      <c r="I81" s="310"/>
      <c r="J81" s="310"/>
      <c r="K81" s="309" t="s">
        <v>348</v>
      </c>
      <c r="L81" s="309"/>
      <c r="M81" s="309"/>
      <c r="N81" s="311" t="s">
        <v>349</v>
      </c>
      <c r="O81" s="312" t="s">
        <v>492</v>
      </c>
    </row>
    <row r="82" spans="1:1024" ht="66.599999999999994" customHeight="1" x14ac:dyDescent="0.25">
      <c r="A82" s="23"/>
      <c r="B82" s="309"/>
      <c r="C82" s="309"/>
      <c r="D82" s="103" t="s">
        <v>7</v>
      </c>
      <c r="E82" s="102" t="s">
        <v>7</v>
      </c>
      <c r="F82" s="103" t="s">
        <v>8</v>
      </c>
      <c r="G82" s="103" t="s">
        <v>9</v>
      </c>
      <c r="H82" s="103" t="s">
        <v>7</v>
      </c>
      <c r="I82" s="103" t="s">
        <v>8</v>
      </c>
      <c r="J82" s="103" t="s">
        <v>344</v>
      </c>
      <c r="K82" s="103" t="s">
        <v>7</v>
      </c>
      <c r="L82" s="103" t="s">
        <v>8</v>
      </c>
      <c r="M82" s="103" t="s">
        <v>9</v>
      </c>
      <c r="N82" s="311"/>
      <c r="O82" s="312"/>
    </row>
    <row r="83" spans="1:1024" ht="37.9" customHeight="1" x14ac:dyDescent="0.25">
      <c r="A83" s="27" t="s">
        <v>120</v>
      </c>
      <c r="B83" s="8"/>
      <c r="C83" s="118"/>
      <c r="D83" s="107"/>
      <c r="E83" s="31"/>
      <c r="F83" s="39"/>
      <c r="G83" s="39"/>
      <c r="H83" s="9"/>
      <c r="I83" s="10"/>
      <c r="J83" s="10"/>
      <c r="K83" s="42"/>
      <c r="L83" s="43"/>
      <c r="M83" s="10"/>
      <c r="N83" s="73"/>
      <c r="O83" s="74"/>
    </row>
    <row r="84" spans="1:1024" s="77" customFormat="1" ht="33" customHeight="1" x14ac:dyDescent="0.25">
      <c r="A84" s="75" t="s">
        <v>121</v>
      </c>
      <c r="B84" s="76" t="s">
        <v>122</v>
      </c>
      <c r="C84" s="144">
        <v>485221.03937000001</v>
      </c>
      <c r="D84" s="144" t="s">
        <v>350</v>
      </c>
      <c r="E84" s="144" t="s">
        <v>362</v>
      </c>
      <c r="F84" s="148">
        <f>E84/E162</f>
        <v>4.4730613983877107E-2</v>
      </c>
      <c r="G84" s="148">
        <f t="shared" ref="G84:G90" si="16">E84/D84</f>
        <v>0.97765492475808113</v>
      </c>
      <c r="H84" s="152">
        <v>4973874.7648499999</v>
      </c>
      <c r="I84" s="148">
        <f t="shared" ref="I84:I99" si="17">H84/$D$162</f>
        <v>7.7858343440419447E-2</v>
      </c>
      <c r="J84" s="148">
        <f t="shared" ref="J84:J90" si="18">H84/D84</f>
        <v>1.7211323608852129</v>
      </c>
      <c r="K84" s="152">
        <v>577834.76728999999</v>
      </c>
      <c r="L84" s="148">
        <f>K84/K162</f>
        <v>4.3272948215638277E-2</v>
      </c>
      <c r="M84" s="155">
        <f>IFERROR(K84/H84,"")</f>
        <v>0.1161739679039599</v>
      </c>
      <c r="N84" s="156">
        <f t="shared" ref="N84:N99" si="19">K84-C84</f>
        <v>92613.727919999976</v>
      </c>
      <c r="O84" s="148">
        <f>K84/C84</f>
        <v>1.1908691511815883</v>
      </c>
      <c r="AMF84" s="44"/>
      <c r="AMG84" s="44"/>
      <c r="AMH84" s="44"/>
      <c r="AMI84" s="44"/>
      <c r="AMJ84" s="44"/>
    </row>
    <row r="85" spans="1:1024" ht="63" x14ac:dyDescent="0.25">
      <c r="A85" s="78" t="s">
        <v>123</v>
      </c>
      <c r="B85" s="79" t="s">
        <v>124</v>
      </c>
      <c r="C85" s="145">
        <v>40604.371149999999</v>
      </c>
      <c r="D85" s="145" t="s">
        <v>351</v>
      </c>
      <c r="E85" s="145" t="s">
        <v>363</v>
      </c>
      <c r="F85" s="149">
        <f>E85/E162</f>
        <v>3.7893876775441072E-3</v>
      </c>
      <c r="G85" s="149">
        <f t="shared" si="16"/>
        <v>0.99369073517445239</v>
      </c>
      <c r="H85" s="153">
        <v>256845.48293999999</v>
      </c>
      <c r="I85" s="157">
        <f t="shared" si="17"/>
        <v>4.0205201713529653E-3</v>
      </c>
      <c r="J85" s="149">
        <f t="shared" si="18"/>
        <v>1.0663329414451068</v>
      </c>
      <c r="K85" s="153">
        <v>55529.616580000002</v>
      </c>
      <c r="L85" s="157">
        <f>K85/K162</f>
        <v>4.1585075158598441E-3</v>
      </c>
      <c r="M85" s="158">
        <f t="shared" ref="M85:M90" si="20">IFERROR(K85/H85,"")</f>
        <v>0.2161985328469721</v>
      </c>
      <c r="N85" s="159">
        <f t="shared" si="19"/>
        <v>14925.245430000003</v>
      </c>
      <c r="O85" s="157">
        <f t="shared" ref="O85:O90" si="21">K85/C85</f>
        <v>1.3675773077451048</v>
      </c>
    </row>
    <row r="86" spans="1:1024" ht="98.25" customHeight="1" x14ac:dyDescent="0.25">
      <c r="A86" s="78" t="s">
        <v>125</v>
      </c>
      <c r="B86" s="79" t="s">
        <v>126</v>
      </c>
      <c r="C86" s="145">
        <v>27206.400000000001</v>
      </c>
      <c r="D86" s="145" t="s">
        <v>352</v>
      </c>
      <c r="E86" s="145" t="s">
        <v>364</v>
      </c>
      <c r="F86" s="149">
        <f>E86/E162</f>
        <v>2.6995561571966963E-3</v>
      </c>
      <c r="G86" s="149">
        <f t="shared" si="16"/>
        <v>0.9940964564163286</v>
      </c>
      <c r="H86" s="153">
        <v>205909.20784000002</v>
      </c>
      <c r="I86" s="157">
        <f t="shared" si="17"/>
        <v>3.2231912903892563E-3</v>
      </c>
      <c r="J86" s="149">
        <f t="shared" si="18"/>
        <v>1.2004680848930267</v>
      </c>
      <c r="K86" s="153">
        <v>39457.736240000006</v>
      </c>
      <c r="L86" s="157">
        <f>K86/K162</f>
        <v>2.9549149232187145E-3</v>
      </c>
      <c r="M86" s="158">
        <f t="shared" si="20"/>
        <v>0.19162686629662673</v>
      </c>
      <c r="N86" s="159">
        <f t="shared" si="19"/>
        <v>12251.336240000004</v>
      </c>
      <c r="O86" s="157">
        <f t="shared" si="21"/>
        <v>1.4503108180428135</v>
      </c>
    </row>
    <row r="87" spans="1:1024" ht="118.5" customHeight="1" x14ac:dyDescent="0.25">
      <c r="A87" s="78" t="s">
        <v>127</v>
      </c>
      <c r="B87" s="79" t="s">
        <v>128</v>
      </c>
      <c r="C87" s="145">
        <v>10039.794689999999</v>
      </c>
      <c r="D87" s="145" t="s">
        <v>353</v>
      </c>
      <c r="E87" s="145" t="s">
        <v>365</v>
      </c>
      <c r="F87" s="149">
        <f>E87/E162</f>
        <v>1.177625298236309E-3</v>
      </c>
      <c r="G87" s="149">
        <f t="shared" si="16"/>
        <v>0.99574164460068393</v>
      </c>
      <c r="H87" s="153">
        <v>71097.981610000003</v>
      </c>
      <c r="I87" s="157">
        <f t="shared" si="17"/>
        <v>1.1129293220712897E-3</v>
      </c>
      <c r="J87" s="149">
        <f t="shared" si="18"/>
        <v>0.95177766070238101</v>
      </c>
      <c r="K87" s="153">
        <v>18404.128940000002</v>
      </c>
      <c r="L87" s="157">
        <f>K87/K162</f>
        <v>1.3782502605539091E-3</v>
      </c>
      <c r="M87" s="158">
        <f t="shared" si="20"/>
        <v>0.2588558567098822</v>
      </c>
      <c r="N87" s="159">
        <f t="shared" si="19"/>
        <v>8364.3342500000035</v>
      </c>
      <c r="O87" s="157">
        <f t="shared" si="21"/>
        <v>1.8331180575167723</v>
      </c>
    </row>
    <row r="88" spans="1:1024" x14ac:dyDescent="0.25">
      <c r="A88" s="78" t="s">
        <v>129</v>
      </c>
      <c r="B88" s="79" t="s">
        <v>130</v>
      </c>
      <c r="C88" s="145">
        <v>57778.090630000006</v>
      </c>
      <c r="D88" s="145" t="s">
        <v>354</v>
      </c>
      <c r="E88" s="145" t="s">
        <v>366</v>
      </c>
      <c r="F88" s="149">
        <f>E88/E162</f>
        <v>4.7311795067065633E-3</v>
      </c>
      <c r="G88" s="149">
        <f t="shared" si="16"/>
        <v>0.99294980699855762</v>
      </c>
      <c r="H88" s="153">
        <v>333274.53700000001</v>
      </c>
      <c r="I88" s="157">
        <f t="shared" si="17"/>
        <v>5.2168992160934137E-3</v>
      </c>
      <c r="J88" s="149">
        <f t="shared" si="18"/>
        <v>1.1073851486079542</v>
      </c>
      <c r="K88" s="153">
        <v>88435.254990000001</v>
      </c>
      <c r="L88" s="157">
        <f>K88/K162</f>
        <v>6.6227482772742881E-3</v>
      </c>
      <c r="M88" s="158">
        <f t="shared" si="20"/>
        <v>0.26535257024451286</v>
      </c>
      <c r="N88" s="159">
        <f t="shared" si="19"/>
        <v>30657.164359999995</v>
      </c>
      <c r="O88" s="157">
        <f t="shared" si="21"/>
        <v>1.5306018946926214</v>
      </c>
    </row>
    <row r="89" spans="1:1024" ht="60.75" customHeight="1" x14ac:dyDescent="0.25">
      <c r="A89" s="78" t="s">
        <v>131</v>
      </c>
      <c r="B89" s="79" t="s">
        <v>132</v>
      </c>
      <c r="C89" s="145">
        <v>31395.182239999998</v>
      </c>
      <c r="D89" s="145" t="s">
        <v>355</v>
      </c>
      <c r="E89" s="145" t="s">
        <v>367</v>
      </c>
      <c r="F89" s="149">
        <f>E89/E162</f>
        <v>2.8143278438592734E-3</v>
      </c>
      <c r="G89" s="149">
        <f t="shared" si="16"/>
        <v>0.98585665877289785</v>
      </c>
      <c r="H89" s="153">
        <v>206421.394</v>
      </c>
      <c r="I89" s="157">
        <f t="shared" si="17"/>
        <v>3.2312087753151981E-3</v>
      </c>
      <c r="J89" s="149">
        <f t="shared" si="18"/>
        <v>1.1448075491789187</v>
      </c>
      <c r="K89" s="153">
        <v>41294.845219999996</v>
      </c>
      <c r="L89" s="157">
        <f>K89/K162</f>
        <v>3.0924925254299123E-3</v>
      </c>
      <c r="M89" s="158">
        <f t="shared" si="20"/>
        <v>0.20005118858949278</v>
      </c>
      <c r="N89" s="159">
        <f t="shared" si="19"/>
        <v>9899.6629799999973</v>
      </c>
      <c r="O89" s="157">
        <f t="shared" si="21"/>
        <v>1.3153242718682814</v>
      </c>
    </row>
    <row r="90" spans="1:1024" ht="31.5" x14ac:dyDescent="0.25">
      <c r="A90" s="78" t="s">
        <v>133</v>
      </c>
      <c r="B90" s="79" t="s">
        <v>134</v>
      </c>
      <c r="C90" s="145">
        <v>48216.512360000001</v>
      </c>
      <c r="D90" s="145" t="s">
        <v>356</v>
      </c>
      <c r="E90" s="145" t="s">
        <v>368</v>
      </c>
      <c r="F90" s="149">
        <f>E90/E162</f>
        <v>2.8014135949234226E-3</v>
      </c>
      <c r="G90" s="149">
        <f t="shared" si="16"/>
        <v>0.98151298633942385</v>
      </c>
      <c r="H90" s="153">
        <v>68672.800000000003</v>
      </c>
      <c r="I90" s="157">
        <f t="shared" si="17"/>
        <v>1.0749668417870753E-3</v>
      </c>
      <c r="J90" s="149">
        <f t="shared" si="18"/>
        <v>0.38092744590435101</v>
      </c>
      <c r="K90" s="153">
        <v>14396.43894</v>
      </c>
      <c r="L90" s="157">
        <f>K90/K162</f>
        <v>1.0781219684338637E-3</v>
      </c>
      <c r="M90" s="158">
        <f t="shared" si="20"/>
        <v>0.20963815280576881</v>
      </c>
      <c r="N90" s="159">
        <f t="shared" si="19"/>
        <v>-33820.073420000001</v>
      </c>
      <c r="O90" s="157">
        <f t="shared" si="21"/>
        <v>0.29857901858416375</v>
      </c>
    </row>
    <row r="91" spans="1:1024" ht="31.5" x14ac:dyDescent="0.25">
      <c r="A91" s="78" t="s">
        <v>337</v>
      </c>
      <c r="B91" s="80" t="s">
        <v>338</v>
      </c>
      <c r="C91" s="145">
        <v>0</v>
      </c>
      <c r="D91" s="145" t="s">
        <v>357</v>
      </c>
      <c r="E91" s="145" t="s">
        <v>357</v>
      </c>
      <c r="F91" s="149"/>
      <c r="G91" s="149"/>
      <c r="H91" s="153">
        <v>4450</v>
      </c>
      <c r="I91" s="157"/>
      <c r="J91" s="149"/>
      <c r="K91" s="153">
        <v>0</v>
      </c>
      <c r="L91" s="157"/>
      <c r="M91" s="158"/>
      <c r="N91" s="159"/>
      <c r="O91" s="157"/>
    </row>
    <row r="92" spans="1:1024" ht="22.5" customHeight="1" x14ac:dyDescent="0.25">
      <c r="A92" s="59" t="s">
        <v>135</v>
      </c>
      <c r="B92" s="79" t="s">
        <v>136</v>
      </c>
      <c r="C92" s="145">
        <v>2249.9</v>
      </c>
      <c r="D92" s="145" t="s">
        <v>358</v>
      </c>
      <c r="E92" s="145" t="s">
        <v>369</v>
      </c>
      <c r="F92" s="149">
        <f>E92/E162</f>
        <v>4.7494735052910625E-5</v>
      </c>
      <c r="G92" s="149" t="s">
        <v>326</v>
      </c>
      <c r="H92" s="153">
        <v>3000</v>
      </c>
      <c r="I92" s="157">
        <f t="shared" si="17"/>
        <v>4.6960376238645081E-5</v>
      </c>
      <c r="J92" s="149" t="s">
        <v>326</v>
      </c>
      <c r="K92" s="153">
        <v>0</v>
      </c>
      <c r="L92" s="157">
        <f>K92/K162</f>
        <v>0</v>
      </c>
      <c r="M92" s="158">
        <v>0</v>
      </c>
      <c r="N92" s="159">
        <f t="shared" si="19"/>
        <v>-2249.9</v>
      </c>
      <c r="O92" s="157">
        <v>0</v>
      </c>
    </row>
    <row r="93" spans="1:1024" ht="22.5" customHeight="1" x14ac:dyDescent="0.25">
      <c r="A93" s="78" t="s">
        <v>137</v>
      </c>
      <c r="B93" s="79" t="s">
        <v>138</v>
      </c>
      <c r="C93" s="145">
        <v>0</v>
      </c>
      <c r="D93" s="145" t="s">
        <v>359</v>
      </c>
      <c r="E93" s="145" t="s">
        <v>370</v>
      </c>
      <c r="F93" s="149">
        <f>E93/E162</f>
        <v>0</v>
      </c>
      <c r="G93" s="149" t="s">
        <v>326</v>
      </c>
      <c r="H93" s="153">
        <v>61819.468999999997</v>
      </c>
      <c r="I93" s="157">
        <f t="shared" si="17"/>
        <v>9.6768850770441873E-4</v>
      </c>
      <c r="J93" s="149" t="s">
        <v>326</v>
      </c>
      <c r="K93" s="153">
        <v>0</v>
      </c>
      <c r="L93" s="157">
        <f>K93/K162</f>
        <v>0</v>
      </c>
      <c r="M93" s="158">
        <f>IFERROR(K93/H93,"")</f>
        <v>0</v>
      </c>
      <c r="N93" s="159">
        <f t="shared" si="19"/>
        <v>0</v>
      </c>
      <c r="O93" s="157">
        <v>0</v>
      </c>
    </row>
    <row r="94" spans="1:1024" ht="45" customHeight="1" x14ac:dyDescent="0.25">
      <c r="A94" s="59" t="s">
        <v>139</v>
      </c>
      <c r="B94" s="80" t="s">
        <v>140</v>
      </c>
      <c r="C94" s="145">
        <v>400</v>
      </c>
      <c r="D94" s="145" t="s">
        <v>360</v>
      </c>
      <c r="E94" s="145" t="s">
        <v>360</v>
      </c>
      <c r="F94" s="149">
        <f>E94/E162</f>
        <v>4.5913107654735426E-5</v>
      </c>
      <c r="G94" s="149">
        <f t="shared" ref="G94:G99" si="22">E94/D94</f>
        <v>1</v>
      </c>
      <c r="H94" s="153">
        <v>4900</v>
      </c>
      <c r="I94" s="157">
        <f t="shared" si="17"/>
        <v>7.6701947856453628E-5</v>
      </c>
      <c r="J94" s="149">
        <f t="shared" ref="J94:J99" si="23">H94/D94</f>
        <v>1.6896551724137931</v>
      </c>
      <c r="K94" s="153">
        <v>500</v>
      </c>
      <c r="L94" s="157">
        <f>K94/K162</f>
        <v>3.7444050328249573E-5</v>
      </c>
      <c r="M94" s="158">
        <v>0</v>
      </c>
      <c r="N94" s="159">
        <f t="shared" si="19"/>
        <v>100</v>
      </c>
      <c r="O94" s="157">
        <v>0</v>
      </c>
    </row>
    <row r="95" spans="1:1024" ht="35.25" customHeight="1" x14ac:dyDescent="0.25">
      <c r="A95" s="78" t="s">
        <v>141</v>
      </c>
      <c r="B95" s="79" t="s">
        <v>142</v>
      </c>
      <c r="C95" s="145">
        <v>267330.78830000001</v>
      </c>
      <c r="D95" s="145" t="s">
        <v>361</v>
      </c>
      <c r="E95" s="145" t="s">
        <v>371</v>
      </c>
      <c r="F95" s="149">
        <f>E95/E162</f>
        <v>2.6553282189139504E-2</v>
      </c>
      <c r="G95" s="149">
        <f t="shared" si="22"/>
        <v>0.97622878166408877</v>
      </c>
      <c r="H95" s="153">
        <v>3757483.8924600002</v>
      </c>
      <c r="I95" s="157">
        <f t="shared" si="17"/>
        <v>5.8817619100190073E-2</v>
      </c>
      <c r="J95" s="149">
        <f t="shared" si="23"/>
        <v>2.1871028957657508</v>
      </c>
      <c r="K95" s="153">
        <v>319816.74637999997</v>
      </c>
      <c r="L95" s="157">
        <f>K95/K162</f>
        <v>2.3950468694539494E-2</v>
      </c>
      <c r="M95" s="158">
        <f t="shared" ref="M95:M128" si="24">IFERROR(K95/H95,"")</f>
        <v>8.5114602093641453E-2</v>
      </c>
      <c r="N95" s="159">
        <f t="shared" si="19"/>
        <v>52485.958079999953</v>
      </c>
      <c r="O95" s="157">
        <f>K95/C95</f>
        <v>1.1963333831234579</v>
      </c>
    </row>
    <row r="96" spans="1:1024" s="77" customFormat="1" x14ac:dyDescent="0.25">
      <c r="A96" s="75" t="s">
        <v>143</v>
      </c>
      <c r="B96" s="76" t="s">
        <v>144</v>
      </c>
      <c r="C96" s="146">
        <v>37572.472929999996</v>
      </c>
      <c r="D96" s="146" t="s">
        <v>372</v>
      </c>
      <c r="E96" s="146" t="s">
        <v>373</v>
      </c>
      <c r="F96" s="148">
        <f>E96/E162</f>
        <v>6.1386964846019592E-3</v>
      </c>
      <c r="G96" s="148">
        <f t="shared" si="22"/>
        <v>0.99325054051007755</v>
      </c>
      <c r="H96" s="152">
        <v>47648.008000000002</v>
      </c>
      <c r="I96" s="148">
        <f t="shared" si="17"/>
        <v>7.458561275673236E-4</v>
      </c>
      <c r="J96" s="148">
        <f t="shared" si="23"/>
        <v>0.12205795497627904</v>
      </c>
      <c r="K96" s="152">
        <v>18669.736140000001</v>
      </c>
      <c r="L96" s="148">
        <f>K96/K162</f>
        <v>1.3981410792825999E-3</v>
      </c>
      <c r="M96" s="155">
        <f t="shared" si="24"/>
        <v>0.39182616280621846</v>
      </c>
      <c r="N96" s="156">
        <f t="shared" si="19"/>
        <v>-18902.736789999995</v>
      </c>
      <c r="O96" s="148">
        <f>K96/C96</f>
        <v>0.4968993170820285</v>
      </c>
      <c r="AMF96" s="44"/>
      <c r="AMG96" s="44"/>
      <c r="AMH96" s="44"/>
      <c r="AMI96" s="44"/>
      <c r="AMJ96" s="44"/>
    </row>
    <row r="97" spans="1:1024" ht="39" customHeight="1" x14ac:dyDescent="0.25">
      <c r="A97" s="78" t="s">
        <v>145</v>
      </c>
      <c r="B97" s="79" t="s">
        <v>146</v>
      </c>
      <c r="C97" s="145">
        <v>37572.472929999996</v>
      </c>
      <c r="D97" s="145" t="s">
        <v>372</v>
      </c>
      <c r="E97" s="145" t="s">
        <v>373</v>
      </c>
      <c r="F97" s="149">
        <f>E97/E162</f>
        <v>6.1386964846019592E-3</v>
      </c>
      <c r="G97" s="149">
        <f t="shared" si="22"/>
        <v>0.99325054051007755</v>
      </c>
      <c r="H97" s="153">
        <v>47648.008000000002</v>
      </c>
      <c r="I97" s="157">
        <f t="shared" si="17"/>
        <v>7.458561275673236E-4</v>
      </c>
      <c r="J97" s="149">
        <f t="shared" si="23"/>
        <v>0.12205795497627904</v>
      </c>
      <c r="K97" s="153">
        <v>18669.736140000001</v>
      </c>
      <c r="L97" s="157">
        <f>K97/K162</f>
        <v>1.3981410792825999E-3</v>
      </c>
      <c r="M97" s="158">
        <f t="shared" si="24"/>
        <v>0.39182616280621846</v>
      </c>
      <c r="N97" s="159">
        <f t="shared" si="19"/>
        <v>-18902.736789999995</v>
      </c>
      <c r="O97" s="157">
        <f>K97/C97</f>
        <v>0.4968993170820285</v>
      </c>
    </row>
    <row r="98" spans="1:1024" s="77" customFormat="1" ht="54.75" customHeight="1" x14ac:dyDescent="0.25">
      <c r="A98" s="75" t="s">
        <v>147</v>
      </c>
      <c r="B98" s="76" t="s">
        <v>148</v>
      </c>
      <c r="C98" s="146">
        <v>95953.112410000002</v>
      </c>
      <c r="D98" s="146" t="s">
        <v>374</v>
      </c>
      <c r="E98" s="146" t="s">
        <v>375</v>
      </c>
      <c r="F98" s="150">
        <f>E98/E162</f>
        <v>7.5930654140430988E-3</v>
      </c>
      <c r="G98" s="150">
        <f t="shared" si="22"/>
        <v>0.9932329164067607</v>
      </c>
      <c r="H98" s="154">
        <v>467546.92124</v>
      </c>
      <c r="I98" s="148">
        <f t="shared" si="17"/>
        <v>7.3187264435501864E-3</v>
      </c>
      <c r="J98" s="148">
        <f t="shared" si="23"/>
        <v>0.96827307497637027</v>
      </c>
      <c r="K98" s="154">
        <v>95174.97352</v>
      </c>
      <c r="L98" s="148">
        <f>K98/K162</f>
        <v>7.1274729969454005E-3</v>
      </c>
      <c r="M98" s="155">
        <f t="shared" si="24"/>
        <v>0.2035624002561767</v>
      </c>
      <c r="N98" s="156">
        <f t="shared" si="19"/>
        <v>-778.13889000000199</v>
      </c>
      <c r="O98" s="148">
        <f>K98/C98</f>
        <v>0.99189042574590935</v>
      </c>
      <c r="AMF98" s="44"/>
      <c r="AMG98" s="44"/>
      <c r="AMH98" s="44"/>
      <c r="AMI98" s="44"/>
      <c r="AMJ98" s="44"/>
    </row>
    <row r="99" spans="1:1024" ht="31.5" x14ac:dyDescent="0.25">
      <c r="A99" s="78" t="s">
        <v>149</v>
      </c>
      <c r="B99" s="79" t="s">
        <v>150</v>
      </c>
      <c r="C99" s="145">
        <v>95953.112410000002</v>
      </c>
      <c r="D99" s="145" t="s">
        <v>376</v>
      </c>
      <c r="E99" s="145" t="s">
        <v>377</v>
      </c>
      <c r="F99" s="149">
        <f>E99/E162</f>
        <v>7.5834933227023902E-3</v>
      </c>
      <c r="G99" s="149">
        <f t="shared" si="22"/>
        <v>0.99324379246735317</v>
      </c>
      <c r="H99" s="153">
        <v>467146.92124</v>
      </c>
      <c r="I99" s="157">
        <f t="shared" si="17"/>
        <v>7.3124650600517004E-3</v>
      </c>
      <c r="J99" s="149">
        <f t="shared" si="23"/>
        <v>0.96867643119957003</v>
      </c>
      <c r="K99" s="153">
        <v>95174.97352</v>
      </c>
      <c r="L99" s="157">
        <f>K99/K162</f>
        <v>7.1274729969454005E-3</v>
      </c>
      <c r="M99" s="158">
        <f t="shared" si="24"/>
        <v>0.20373670293569845</v>
      </c>
      <c r="N99" s="159">
        <f t="shared" si="19"/>
        <v>-778.13889000000199</v>
      </c>
      <c r="O99" s="157">
        <f>K99/C99</f>
        <v>0.99189042574590935</v>
      </c>
    </row>
    <row r="100" spans="1:1024" x14ac:dyDescent="0.25">
      <c r="A100" s="119" t="s">
        <v>151</v>
      </c>
      <c r="B100" s="120" t="s">
        <v>152</v>
      </c>
      <c r="C100" s="145">
        <v>0</v>
      </c>
      <c r="D100" s="145" t="s">
        <v>378</v>
      </c>
      <c r="E100" s="145" t="s">
        <v>379</v>
      </c>
      <c r="F100" s="149"/>
      <c r="G100" s="149"/>
      <c r="H100" s="153">
        <v>400</v>
      </c>
      <c r="I100" s="157"/>
      <c r="J100" s="149"/>
      <c r="K100" s="153">
        <v>0</v>
      </c>
      <c r="L100" s="157"/>
      <c r="M100" s="158"/>
      <c r="N100" s="159"/>
      <c r="O100" s="157"/>
    </row>
    <row r="101" spans="1:1024" s="77" customFormat="1" x14ac:dyDescent="0.25">
      <c r="A101" s="75" t="s">
        <v>153</v>
      </c>
      <c r="B101" s="76" t="s">
        <v>154</v>
      </c>
      <c r="C101" s="144">
        <v>3263635.06489</v>
      </c>
      <c r="D101" s="144" t="s">
        <v>380</v>
      </c>
      <c r="E101" s="144" t="s">
        <v>381</v>
      </c>
      <c r="F101" s="148">
        <f>E101/E162</f>
        <v>0.18384441232057344</v>
      </c>
      <c r="G101" s="148">
        <f t="shared" ref="G101:G134" si="25">E101/D101</f>
        <v>0.96485218428961839</v>
      </c>
      <c r="H101" s="144">
        <v>12028164.74619</v>
      </c>
      <c r="I101" s="148">
        <f t="shared" ref="I101:I147" si="26">H101/$D$162</f>
        <v>0.18828238064716313</v>
      </c>
      <c r="J101" s="148">
        <f t="shared" ref="J101:J134" si="27">H101/D101</f>
        <v>0.99942085785279278</v>
      </c>
      <c r="K101" s="144">
        <v>2089761.2354900001</v>
      </c>
      <c r="L101" s="148">
        <f>K101/K162</f>
        <v>0.15649824975142512</v>
      </c>
      <c r="M101" s="155">
        <f t="shared" si="24"/>
        <v>0.17373899340312457</v>
      </c>
      <c r="N101" s="156">
        <f t="shared" ref="N101:N134" si="28">K101-C101</f>
        <v>-1173873.8293999999</v>
      </c>
      <c r="O101" s="148">
        <f t="shared" ref="O101:O106" si="29">K101/C101</f>
        <v>0.64031706791348464</v>
      </c>
      <c r="AMF101" s="44"/>
      <c r="AMG101" s="44"/>
      <c r="AMH101" s="44"/>
      <c r="AMI101" s="44"/>
      <c r="AMJ101" s="44"/>
    </row>
    <row r="102" spans="1:1024" x14ac:dyDescent="0.25">
      <c r="A102" s="78" t="s">
        <v>155</v>
      </c>
      <c r="B102" s="79" t="s">
        <v>156</v>
      </c>
      <c r="C102" s="145">
        <v>59824.079850000002</v>
      </c>
      <c r="D102" s="145" t="s">
        <v>382</v>
      </c>
      <c r="E102" s="145" t="s">
        <v>383</v>
      </c>
      <c r="F102" s="151">
        <f>E102/E162</f>
        <v>5.3761636766190687E-3</v>
      </c>
      <c r="G102" s="151">
        <f t="shared" si="25"/>
        <v>0.98476996460815502</v>
      </c>
      <c r="H102" s="145">
        <v>375229.43099999998</v>
      </c>
      <c r="I102" s="157">
        <f t="shared" si="26"/>
        <v>5.8736384185242374E-3</v>
      </c>
      <c r="J102" s="149">
        <f t="shared" si="27"/>
        <v>1.0881728800563299</v>
      </c>
      <c r="K102" s="145">
        <v>71166.709099999993</v>
      </c>
      <c r="L102" s="157">
        <f>K102/K162</f>
        <v>5.3295396744725927E-3</v>
      </c>
      <c r="M102" s="158">
        <f t="shared" si="24"/>
        <v>0.18966185277721459</v>
      </c>
      <c r="N102" s="159">
        <f t="shared" si="28"/>
        <v>11342.629249999991</v>
      </c>
      <c r="O102" s="157">
        <f t="shared" si="29"/>
        <v>1.1895997277089752</v>
      </c>
    </row>
    <row r="103" spans="1:1024" ht="19.5" customHeight="1" x14ac:dyDescent="0.25">
      <c r="A103" s="78" t="s">
        <v>157</v>
      </c>
      <c r="B103" s="79" t="s">
        <v>158</v>
      </c>
      <c r="C103" s="145">
        <v>0</v>
      </c>
      <c r="D103" s="145" t="s">
        <v>384</v>
      </c>
      <c r="E103" s="145" t="s">
        <v>385</v>
      </c>
      <c r="F103" s="151">
        <f>E103/E162</f>
        <v>5.2591090002586254E-5</v>
      </c>
      <c r="G103" s="151">
        <f t="shared" si="25"/>
        <v>0.999879597856842</v>
      </c>
      <c r="H103" s="145">
        <v>3807.6315800000002</v>
      </c>
      <c r="I103" s="157">
        <f t="shared" si="26"/>
        <v>5.9602603858315547E-5</v>
      </c>
      <c r="J103" s="149">
        <f t="shared" si="27"/>
        <v>1.1461175064716154</v>
      </c>
      <c r="K103" s="145">
        <v>0</v>
      </c>
      <c r="L103" s="157">
        <f>K103/K162</f>
        <v>0</v>
      </c>
      <c r="M103" s="158">
        <f t="shared" si="24"/>
        <v>0</v>
      </c>
      <c r="N103" s="159">
        <f t="shared" si="28"/>
        <v>0</v>
      </c>
      <c r="O103" s="157" t="e">
        <f t="shared" si="29"/>
        <v>#DIV/0!</v>
      </c>
    </row>
    <row r="104" spans="1:1024" x14ac:dyDescent="0.25">
      <c r="A104" s="78" t="s">
        <v>159</v>
      </c>
      <c r="B104" s="79" t="s">
        <v>160</v>
      </c>
      <c r="C104" s="145">
        <v>1554141.23823</v>
      </c>
      <c r="D104" s="145" t="s">
        <v>386</v>
      </c>
      <c r="E104" s="145" t="s">
        <v>387</v>
      </c>
      <c r="F104" s="151">
        <f>E104/E162</f>
        <v>5.202286779904064E-2</v>
      </c>
      <c r="G104" s="151">
        <f t="shared" si="25"/>
        <v>0.99776280599762446</v>
      </c>
      <c r="H104" s="145">
        <v>3846171.8040500004</v>
      </c>
      <c r="I104" s="157">
        <f t="shared" si="26"/>
        <v>6.0205891665552111E-2</v>
      </c>
      <c r="J104" s="149">
        <f t="shared" si="27"/>
        <v>1.1678858384742106</v>
      </c>
      <c r="K104" s="145">
        <v>587352.37057999999</v>
      </c>
      <c r="L104" s="157">
        <f>K104/K162</f>
        <v>4.3985703448828427E-2</v>
      </c>
      <c r="M104" s="158">
        <f t="shared" si="24"/>
        <v>0.15271090333549864</v>
      </c>
      <c r="N104" s="159">
        <f t="shared" si="28"/>
        <v>-966788.86765000003</v>
      </c>
      <c r="O104" s="157">
        <f t="shared" si="29"/>
        <v>0.37792727979403679</v>
      </c>
    </row>
    <row r="105" spans="1:1024" x14ac:dyDescent="0.25">
      <c r="A105" s="78" t="s">
        <v>161</v>
      </c>
      <c r="B105" s="79" t="s">
        <v>162</v>
      </c>
      <c r="C105" s="145">
        <v>154979.76690000002</v>
      </c>
      <c r="D105" s="145" t="s">
        <v>388</v>
      </c>
      <c r="E105" s="145" t="s">
        <v>389</v>
      </c>
      <c r="F105" s="151">
        <f>E105/E162</f>
        <v>5.8573852907907861E-3</v>
      </c>
      <c r="G105" s="151">
        <f t="shared" si="25"/>
        <v>0.99704311362399134</v>
      </c>
      <c r="H105" s="145">
        <v>108784.101</v>
      </c>
      <c r="I105" s="157">
        <f t="shared" si="26"/>
        <v>1.7028474372475888E-3</v>
      </c>
      <c r="J105" s="149">
        <f t="shared" si="27"/>
        <v>0.29316644747834614</v>
      </c>
      <c r="K105" s="145">
        <v>1141.9880000000001</v>
      </c>
      <c r="L105" s="157">
        <f>K105/K162</f>
        <v>8.5521312292514151E-5</v>
      </c>
      <c r="M105" s="158">
        <f t="shared" si="24"/>
        <v>1.0497747276506887E-2</v>
      </c>
      <c r="N105" s="159">
        <f t="shared" si="28"/>
        <v>-153837.7789</v>
      </c>
      <c r="O105" s="157">
        <f t="shared" si="29"/>
        <v>7.3686263880940184E-3</v>
      </c>
    </row>
    <row r="106" spans="1:1024" x14ac:dyDescent="0.25">
      <c r="A106" s="78" t="s">
        <v>163</v>
      </c>
      <c r="B106" s="79" t="s">
        <v>164</v>
      </c>
      <c r="C106" s="145">
        <v>29414.05978</v>
      </c>
      <c r="D106" s="145" t="s">
        <v>390</v>
      </c>
      <c r="E106" s="145" t="s">
        <v>391</v>
      </c>
      <c r="F106" s="151">
        <f>E106/E162</f>
        <v>2.5546053099094789E-3</v>
      </c>
      <c r="G106" s="151">
        <f t="shared" si="25"/>
        <v>0.96840308557100041</v>
      </c>
      <c r="H106" s="145">
        <v>190412.6385</v>
      </c>
      <c r="I106" s="157">
        <f t="shared" si="26"/>
        <v>2.9806163815177052E-3</v>
      </c>
      <c r="J106" s="149">
        <f t="shared" si="27"/>
        <v>1.1427910127613194</v>
      </c>
      <c r="K106" s="145">
        <v>39691.776509999996</v>
      </c>
      <c r="L106" s="157">
        <f>K106/K162</f>
        <v>2.9724417545161481E-3</v>
      </c>
      <c r="M106" s="158">
        <f t="shared" si="24"/>
        <v>0.20845137603615527</v>
      </c>
      <c r="N106" s="159">
        <f t="shared" si="28"/>
        <v>10277.716729999996</v>
      </c>
      <c r="O106" s="157">
        <f t="shared" si="29"/>
        <v>1.3494151030789805</v>
      </c>
    </row>
    <row r="107" spans="1:1024" x14ac:dyDescent="0.25">
      <c r="A107" s="78" t="s">
        <v>165</v>
      </c>
      <c r="B107" s="79" t="s">
        <v>166</v>
      </c>
      <c r="C107" s="145">
        <v>409989.32306000002</v>
      </c>
      <c r="D107" s="145" t="s">
        <v>392</v>
      </c>
      <c r="E107" s="145" t="s">
        <v>393</v>
      </c>
      <c r="F107" s="151">
        <f>E107/E162</f>
        <v>7.3939196844065962E-3</v>
      </c>
      <c r="G107" s="151">
        <f t="shared" si="25"/>
        <v>0.99717089260580216</v>
      </c>
      <c r="H107" s="145">
        <v>64819.4</v>
      </c>
      <c r="I107" s="157">
        <f t="shared" si="26"/>
        <v>1.0146478038544104E-3</v>
      </c>
      <c r="J107" s="149">
        <f t="shared" si="27"/>
        <v>0.13840078779431259</v>
      </c>
      <c r="K107" s="145">
        <v>15115.248170000001</v>
      </c>
      <c r="L107" s="157">
        <f>K107/K162</f>
        <v>1.1319522264029245E-3</v>
      </c>
      <c r="M107" s="158">
        <f t="shared" si="24"/>
        <v>0.23319018951116488</v>
      </c>
      <c r="N107" s="159">
        <f t="shared" si="28"/>
        <v>-394874.07489000005</v>
      </c>
      <c r="O107" s="157">
        <v>0</v>
      </c>
    </row>
    <row r="108" spans="1:1024" ht="32.450000000000003" customHeight="1" x14ac:dyDescent="0.25">
      <c r="A108" s="78" t="s">
        <v>167</v>
      </c>
      <c r="B108" s="79" t="s">
        <v>168</v>
      </c>
      <c r="C108" s="145">
        <v>646215.97936</v>
      </c>
      <c r="D108" s="145" t="s">
        <v>394</v>
      </c>
      <c r="E108" s="145" t="s">
        <v>395</v>
      </c>
      <c r="F108" s="151">
        <f>E108/E162</f>
        <v>8.9085600168345949E-2</v>
      </c>
      <c r="G108" s="151">
        <f t="shared" si="25"/>
        <v>0.94372468325807057</v>
      </c>
      <c r="H108" s="145">
        <v>6610923.0582799995</v>
      </c>
      <c r="I108" s="157">
        <f t="shared" si="26"/>
        <v>0.10348381136718765</v>
      </c>
      <c r="J108" s="149">
        <f t="shared" si="27"/>
        <v>1.1087626761015623</v>
      </c>
      <c r="K108" s="145">
        <v>1259586.3917999999</v>
      </c>
      <c r="L108" s="157">
        <f>K108/K162</f>
        <v>9.432803249467496E-2</v>
      </c>
      <c r="M108" s="158">
        <f t="shared" si="24"/>
        <v>0.19053109235969742</v>
      </c>
      <c r="N108" s="159">
        <f t="shared" si="28"/>
        <v>613370.41243999987</v>
      </c>
      <c r="O108" s="157">
        <f>K108/C108</f>
        <v>1.9491724625062201</v>
      </c>
    </row>
    <row r="109" spans="1:1024" x14ac:dyDescent="0.25">
      <c r="A109" s="78" t="s">
        <v>169</v>
      </c>
      <c r="B109" s="79" t="s">
        <v>170</v>
      </c>
      <c r="C109" s="145">
        <v>4209.2689199999995</v>
      </c>
      <c r="D109" s="145" t="s">
        <v>396</v>
      </c>
      <c r="E109" s="145" t="s">
        <v>397</v>
      </c>
      <c r="F109" s="151">
        <f>E109/E162</f>
        <v>1.2148196650684708E-3</v>
      </c>
      <c r="G109" s="151">
        <f t="shared" si="25"/>
        <v>0.99994266040101221</v>
      </c>
      <c r="H109" s="145">
        <v>90582.04</v>
      </c>
      <c r="I109" s="157">
        <f t="shared" si="26"/>
        <v>1.4179222262879993E-3</v>
      </c>
      <c r="J109" s="149">
        <f t="shared" si="27"/>
        <v>1.1804404202471335</v>
      </c>
      <c r="K109" s="145">
        <v>7074.7049400000005</v>
      </c>
      <c r="L109" s="157">
        <f>K109/K162</f>
        <v>5.2981121566175174E-4</v>
      </c>
      <c r="M109" s="158">
        <f t="shared" si="24"/>
        <v>7.8102733610327185E-2</v>
      </c>
      <c r="N109" s="159">
        <f t="shared" si="28"/>
        <v>2865.436020000001</v>
      </c>
      <c r="O109" s="157">
        <v>0</v>
      </c>
    </row>
    <row r="110" spans="1:1024" ht="31.5" x14ac:dyDescent="0.25">
      <c r="A110" s="78" t="s">
        <v>171</v>
      </c>
      <c r="B110" s="79" t="s">
        <v>172</v>
      </c>
      <c r="C110" s="145">
        <v>404861.34879000002</v>
      </c>
      <c r="D110" s="145" t="s">
        <v>398</v>
      </c>
      <c r="E110" s="145" t="s">
        <v>399</v>
      </c>
      <c r="F110" s="151">
        <f>E110/E162</f>
        <v>2.0286459636389875E-2</v>
      </c>
      <c r="G110" s="151">
        <f t="shared" si="25"/>
        <v>0.9501970027345753</v>
      </c>
      <c r="H110" s="145">
        <v>737434.64177999995</v>
      </c>
      <c r="I110" s="157">
        <f t="shared" si="26"/>
        <v>1.1543402743133086E-2</v>
      </c>
      <c r="J110" s="149">
        <f t="shared" si="27"/>
        <v>0.54685176918333223</v>
      </c>
      <c r="K110" s="145">
        <v>108632.04639</v>
      </c>
      <c r="L110" s="157">
        <f>K110/K162</f>
        <v>8.1352476245758042E-3</v>
      </c>
      <c r="M110" s="158">
        <f t="shared" si="24"/>
        <v>0.14731074489230245</v>
      </c>
      <c r="N110" s="159">
        <f t="shared" si="28"/>
        <v>-296229.30240000004</v>
      </c>
      <c r="O110" s="157">
        <f>K110/C110</f>
        <v>0.26831913373471228</v>
      </c>
    </row>
    <row r="111" spans="1:1024" s="77" customFormat="1" ht="36.75" customHeight="1" x14ac:dyDescent="0.25">
      <c r="A111" s="75" t="s">
        <v>173</v>
      </c>
      <c r="B111" s="76" t="s">
        <v>174</v>
      </c>
      <c r="C111" s="144">
        <v>287844.39056000003</v>
      </c>
      <c r="D111" s="144" t="s">
        <v>400</v>
      </c>
      <c r="E111" s="144" t="s">
        <v>401</v>
      </c>
      <c r="F111" s="148">
        <f>E111/E162</f>
        <v>2.419202805803838E-2</v>
      </c>
      <c r="G111" s="148">
        <f t="shared" si="25"/>
        <v>0.99992330611878444</v>
      </c>
      <c r="H111" s="144">
        <v>3922660.20823</v>
      </c>
      <c r="I111" s="148">
        <f t="shared" si="26"/>
        <v>6.1403199744947554E-2</v>
      </c>
      <c r="J111" s="148">
        <f t="shared" si="27"/>
        <v>2.5669286353161449</v>
      </c>
      <c r="K111" s="144">
        <v>30256.151260000002</v>
      </c>
      <c r="L111" s="148">
        <f>K111/K162</f>
        <v>2.2658257010371437E-3</v>
      </c>
      <c r="M111" s="155">
        <f t="shared" si="24"/>
        <v>7.7131715860885939E-3</v>
      </c>
      <c r="N111" s="156">
        <f t="shared" si="28"/>
        <v>-257588.23930000002</v>
      </c>
      <c r="O111" s="148">
        <f>K111/C111</f>
        <v>0.10511287435943008</v>
      </c>
      <c r="AMF111" s="44"/>
      <c r="AMG111" s="44"/>
      <c r="AMH111" s="44"/>
      <c r="AMI111" s="44"/>
      <c r="AMJ111" s="44"/>
    </row>
    <row r="112" spans="1:1024" x14ac:dyDescent="0.25">
      <c r="A112" s="78" t="s">
        <v>175</v>
      </c>
      <c r="B112" s="79" t="s">
        <v>176</v>
      </c>
      <c r="C112" s="145">
        <v>0</v>
      </c>
      <c r="D112" s="145" t="s">
        <v>402</v>
      </c>
      <c r="E112" s="145" t="s">
        <v>402</v>
      </c>
      <c r="F112" s="151">
        <f>E112/E162</f>
        <v>5.6265421015558202E-3</v>
      </c>
      <c r="G112" s="151">
        <f t="shared" si="25"/>
        <v>1</v>
      </c>
      <c r="H112" s="145">
        <v>50000</v>
      </c>
      <c r="I112" s="157">
        <f t="shared" si="26"/>
        <v>7.8267293731075136E-4</v>
      </c>
      <c r="J112" s="149">
        <f t="shared" si="27"/>
        <v>0.14069126118741737</v>
      </c>
      <c r="K112" s="145">
        <v>0</v>
      </c>
      <c r="L112" s="157">
        <f>K112/K162</f>
        <v>0</v>
      </c>
      <c r="M112" s="158">
        <f t="shared" si="24"/>
        <v>0</v>
      </c>
      <c r="N112" s="159">
        <f t="shared" si="28"/>
        <v>0</v>
      </c>
      <c r="O112" s="157">
        <v>0</v>
      </c>
    </row>
    <row r="113" spans="1:1024" x14ac:dyDescent="0.25">
      <c r="A113" s="78" t="s">
        <v>177</v>
      </c>
      <c r="B113" s="79" t="s">
        <v>178</v>
      </c>
      <c r="C113" s="145">
        <v>251449.64994</v>
      </c>
      <c r="D113" s="145" t="s">
        <v>403</v>
      </c>
      <c r="E113" s="145" t="s">
        <v>404</v>
      </c>
      <c r="F113" s="151">
        <f>E113/E162</f>
        <v>9.5395041167473434E-3</v>
      </c>
      <c r="G113" s="151">
        <f t="shared" si="25"/>
        <v>0.99999385938387375</v>
      </c>
      <c r="H113" s="145">
        <v>3457848.1644000001</v>
      </c>
      <c r="I113" s="157">
        <f t="shared" si="26"/>
        <v>5.4127283592110761E-2</v>
      </c>
      <c r="J113" s="149">
        <f t="shared" si="27"/>
        <v>5.7387346487086281</v>
      </c>
      <c r="K113" s="145">
        <v>0</v>
      </c>
      <c r="L113" s="157">
        <f>K113/K162</f>
        <v>0</v>
      </c>
      <c r="M113" s="158">
        <f t="shared" si="24"/>
        <v>0</v>
      </c>
      <c r="N113" s="159">
        <f t="shared" si="28"/>
        <v>-251449.64994</v>
      </c>
      <c r="O113" s="157">
        <v>0</v>
      </c>
    </row>
    <row r="114" spans="1:1024" x14ac:dyDescent="0.25">
      <c r="A114" s="78" t="s">
        <v>179</v>
      </c>
      <c r="B114" s="79" t="s">
        <v>180</v>
      </c>
      <c r="C114" s="145">
        <v>0</v>
      </c>
      <c r="D114" s="145" t="s">
        <v>405</v>
      </c>
      <c r="E114" s="145" t="s">
        <v>406</v>
      </c>
      <c r="F114" s="151">
        <f>E114/E162</f>
        <v>5.0383872764456156E-3</v>
      </c>
      <c r="G114" s="151">
        <f t="shared" si="25"/>
        <v>0.99998460298482128</v>
      </c>
      <c r="H114" s="145">
        <v>263937.37383</v>
      </c>
      <c r="I114" s="157">
        <f t="shared" si="26"/>
        <v>4.1315327928322385E-3</v>
      </c>
      <c r="J114" s="149">
        <f t="shared" si="27"/>
        <v>0.82935668389142281</v>
      </c>
      <c r="K114" s="145">
        <v>0</v>
      </c>
      <c r="L114" s="157">
        <f>K114/K162</f>
        <v>0</v>
      </c>
      <c r="M114" s="158">
        <f t="shared" si="24"/>
        <v>0</v>
      </c>
      <c r="N114" s="159">
        <f t="shared" si="28"/>
        <v>0</v>
      </c>
      <c r="O114" s="157">
        <v>0</v>
      </c>
    </row>
    <row r="115" spans="1:1024" ht="33" customHeight="1" x14ac:dyDescent="0.25">
      <c r="A115" s="78" t="s">
        <v>181</v>
      </c>
      <c r="B115" s="79" t="s">
        <v>182</v>
      </c>
      <c r="C115" s="145">
        <v>36394.740619999997</v>
      </c>
      <c r="D115" s="145" t="s">
        <v>407</v>
      </c>
      <c r="E115" s="145" t="s">
        <v>408</v>
      </c>
      <c r="F115" s="151">
        <f>E115/E162</f>
        <v>3.9875945632896004E-3</v>
      </c>
      <c r="G115" s="151">
        <f t="shared" si="25"/>
        <v>0.99956900691414508</v>
      </c>
      <c r="H115" s="145">
        <v>150874.67000000001</v>
      </c>
      <c r="I115" s="157">
        <f t="shared" si="26"/>
        <v>2.3617104226938061E-3</v>
      </c>
      <c r="J115" s="149">
        <f t="shared" si="27"/>
        <v>0.59876555801698739</v>
      </c>
      <c r="K115" s="145">
        <v>30256.151260000002</v>
      </c>
      <c r="L115" s="157">
        <f>K115/K162</f>
        <v>2.2658257010371437E-3</v>
      </c>
      <c r="M115" s="158">
        <f t="shared" si="24"/>
        <v>0.20053830944584666</v>
      </c>
      <c r="N115" s="159">
        <f t="shared" si="28"/>
        <v>-6138.5893599999945</v>
      </c>
      <c r="O115" s="157">
        <f t="shared" ref="O115:O147" si="30">K115/C115</f>
        <v>0.83133306473884705</v>
      </c>
    </row>
    <row r="116" spans="1:1024" s="77" customFormat="1" x14ac:dyDescent="0.25">
      <c r="A116" s="75" t="s">
        <v>183</v>
      </c>
      <c r="B116" s="76" t="s">
        <v>184</v>
      </c>
      <c r="C116" s="144">
        <v>5709.5427800000007</v>
      </c>
      <c r="D116" s="144" t="s">
        <v>409</v>
      </c>
      <c r="E116" s="144" t="s">
        <v>410</v>
      </c>
      <c r="F116" s="148">
        <f>E116/E162</f>
        <v>1.1117336559093283E-3</v>
      </c>
      <c r="G116" s="148">
        <f t="shared" si="25"/>
        <v>0.99421482454749333</v>
      </c>
      <c r="H116" s="144">
        <v>74821</v>
      </c>
      <c r="I116" s="148">
        <f t="shared" si="26"/>
        <v>1.1712074368505545E-3</v>
      </c>
      <c r="J116" s="148">
        <f t="shared" si="27"/>
        <v>1.0593553904356297</v>
      </c>
      <c r="K116" s="144">
        <v>6516.8540800000001</v>
      </c>
      <c r="L116" s="148">
        <f>K116/K162</f>
        <v>4.8803482430675711E-4</v>
      </c>
      <c r="M116" s="155">
        <f t="shared" si="24"/>
        <v>8.7099264644952615E-2</v>
      </c>
      <c r="N116" s="156">
        <f t="shared" si="28"/>
        <v>807.31129999999939</v>
      </c>
      <c r="O116" s="148">
        <f t="shared" si="30"/>
        <v>1.1413968387850488</v>
      </c>
      <c r="AMF116" s="44"/>
      <c r="AMG116" s="44"/>
      <c r="AMH116" s="44"/>
      <c r="AMI116" s="44"/>
      <c r="AMJ116" s="44"/>
    </row>
    <row r="117" spans="1:1024" ht="28.5" customHeight="1" x14ac:dyDescent="0.25">
      <c r="A117" s="78" t="s">
        <v>185</v>
      </c>
      <c r="B117" s="79" t="s">
        <v>186</v>
      </c>
      <c r="C117" s="145">
        <v>2667.7066600000003</v>
      </c>
      <c r="D117" s="145" t="s">
        <v>411</v>
      </c>
      <c r="E117" s="145" t="s">
        <v>412</v>
      </c>
      <c r="F117" s="151">
        <f>E117/E162</f>
        <v>2.7941292429124075E-4</v>
      </c>
      <c r="G117" s="151">
        <f t="shared" si="25"/>
        <v>0.98303357080392806</v>
      </c>
      <c r="H117" s="145">
        <v>19383.3</v>
      </c>
      <c r="I117" s="157">
        <f t="shared" si="26"/>
        <v>3.0341568691550974E-4</v>
      </c>
      <c r="J117" s="149">
        <f t="shared" si="27"/>
        <v>1.0796631222462973</v>
      </c>
      <c r="K117" s="145">
        <v>3050.3594600000001</v>
      </c>
      <c r="L117" s="157">
        <f>K117/K162</f>
        <v>2.2843562627898438E-4</v>
      </c>
      <c r="M117" s="158">
        <f t="shared" si="24"/>
        <v>0.15737049212466403</v>
      </c>
      <c r="N117" s="159">
        <f t="shared" si="28"/>
        <v>382.65279999999984</v>
      </c>
      <c r="O117" s="157">
        <f t="shared" si="30"/>
        <v>1.1434388592035076</v>
      </c>
    </row>
    <row r="118" spans="1:1024" ht="28.5" customHeight="1" x14ac:dyDescent="0.25">
      <c r="A118" s="78" t="s">
        <v>491</v>
      </c>
      <c r="B118" s="80" t="s">
        <v>490</v>
      </c>
      <c r="C118" s="145"/>
      <c r="D118" s="145"/>
      <c r="E118" s="145"/>
      <c r="F118" s="151"/>
      <c r="G118" s="151"/>
      <c r="H118" s="145">
        <v>1500</v>
      </c>
      <c r="I118" s="157">
        <f t="shared" si="26"/>
        <v>2.3480188119322541E-5</v>
      </c>
      <c r="J118" s="149" t="e">
        <f t="shared" si="27"/>
        <v>#DIV/0!</v>
      </c>
      <c r="K118" s="145">
        <v>0</v>
      </c>
      <c r="L118" s="157">
        <f>K118/K163</f>
        <v>0</v>
      </c>
      <c r="M118" s="158">
        <f t="shared" si="24"/>
        <v>0</v>
      </c>
      <c r="N118" s="159">
        <f t="shared" si="28"/>
        <v>0</v>
      </c>
      <c r="O118" s="157" t="e">
        <f t="shared" si="30"/>
        <v>#DIV/0!</v>
      </c>
    </row>
    <row r="119" spans="1:1024" ht="31.5" x14ac:dyDescent="0.25">
      <c r="A119" s="78" t="s">
        <v>187</v>
      </c>
      <c r="B119" s="79" t="s">
        <v>188</v>
      </c>
      <c r="C119" s="145">
        <v>3041.8361199999999</v>
      </c>
      <c r="D119" s="145" t="s">
        <v>413</v>
      </c>
      <c r="E119" s="145" t="s">
        <v>414</v>
      </c>
      <c r="F119" s="151">
        <f>E119/E162</f>
        <v>8.3232073161808762E-4</v>
      </c>
      <c r="G119" s="151">
        <f t="shared" si="25"/>
        <v>0.9980256550933353</v>
      </c>
      <c r="H119" s="145">
        <v>53937.7</v>
      </c>
      <c r="I119" s="157">
        <f t="shared" si="26"/>
        <v>8.4431156181572224E-4</v>
      </c>
      <c r="J119" s="149">
        <f t="shared" si="27"/>
        <v>1.0239579160789509</v>
      </c>
      <c r="K119" s="145">
        <v>3466.4946199999999</v>
      </c>
      <c r="L119" s="157">
        <f>K119/K162</f>
        <v>2.5959919802777273E-4</v>
      </c>
      <c r="M119" s="158">
        <f t="shared" si="24"/>
        <v>6.4268491611618586E-2</v>
      </c>
      <c r="N119" s="159">
        <f t="shared" si="28"/>
        <v>424.6585</v>
      </c>
      <c r="O119" s="157">
        <f t="shared" si="30"/>
        <v>1.1396059758801207</v>
      </c>
    </row>
    <row r="120" spans="1:1024" s="77" customFormat="1" x14ac:dyDescent="0.25">
      <c r="A120" s="75" t="s">
        <v>189</v>
      </c>
      <c r="B120" s="76" t="s">
        <v>190</v>
      </c>
      <c r="C120" s="144">
        <v>3105272.2057600003</v>
      </c>
      <c r="D120" s="144" t="s">
        <v>415</v>
      </c>
      <c r="E120" s="144" t="s">
        <v>416</v>
      </c>
      <c r="F120" s="148">
        <f>E120/E162</f>
        <v>0.30083429420364194</v>
      </c>
      <c r="G120" s="148">
        <f t="shared" si="25"/>
        <v>0.99716734965980514</v>
      </c>
      <c r="H120" s="144">
        <v>17852841.471930001</v>
      </c>
      <c r="I120" s="148">
        <f t="shared" si="26"/>
        <v>0.27945871748357304</v>
      </c>
      <c r="J120" s="148">
        <f t="shared" si="27"/>
        <v>0.93688599472569378</v>
      </c>
      <c r="K120" s="144">
        <v>3593089.4776599999</v>
      </c>
      <c r="L120" s="148">
        <f>K120/K162</f>
        <v>0.26907964647081001</v>
      </c>
      <c r="M120" s="155">
        <f t="shared" si="24"/>
        <v>0.20126149012802302</v>
      </c>
      <c r="N120" s="156">
        <f t="shared" si="28"/>
        <v>487817.27189999959</v>
      </c>
      <c r="O120" s="148">
        <f t="shared" si="30"/>
        <v>1.1570932400048997</v>
      </c>
      <c r="AMF120" s="44"/>
      <c r="AMG120" s="44"/>
      <c r="AMH120" s="44"/>
      <c r="AMI120" s="44"/>
      <c r="AMJ120" s="44"/>
    </row>
    <row r="121" spans="1:1024" s="77" customFormat="1" x14ac:dyDescent="0.25">
      <c r="A121" s="81" t="s">
        <v>191</v>
      </c>
      <c r="B121" s="79" t="s">
        <v>192</v>
      </c>
      <c r="C121" s="145">
        <v>859217.31651000003</v>
      </c>
      <c r="D121" s="145" t="s">
        <v>417</v>
      </c>
      <c r="E121" s="145" t="s">
        <v>418</v>
      </c>
      <c r="F121" s="151">
        <f>E121/E162</f>
        <v>6.5407232126642664E-2</v>
      </c>
      <c r="G121" s="151">
        <f t="shared" si="25"/>
        <v>0.99631792174898814</v>
      </c>
      <c r="H121" s="145">
        <v>4641685.0805399995</v>
      </c>
      <c r="I121" s="157">
        <f t="shared" si="26"/>
        <v>7.2658425921154665E-2</v>
      </c>
      <c r="J121" s="149">
        <f t="shared" si="27"/>
        <v>1.1194031754717446</v>
      </c>
      <c r="K121" s="145">
        <v>928008.78212999995</v>
      </c>
      <c r="L121" s="157">
        <f>K121/K162</f>
        <v>6.9496815086266622E-2</v>
      </c>
      <c r="M121" s="158">
        <f t="shared" si="24"/>
        <v>0.19992928559945264</v>
      </c>
      <c r="N121" s="159">
        <f t="shared" si="28"/>
        <v>68791.465619999915</v>
      </c>
      <c r="O121" s="157">
        <f t="shared" si="30"/>
        <v>1.0800629413515774</v>
      </c>
      <c r="AMF121" s="44"/>
      <c r="AMG121" s="44"/>
      <c r="AMH121" s="44"/>
      <c r="AMI121" s="44"/>
      <c r="AMJ121" s="44"/>
    </row>
    <row r="122" spans="1:1024" x14ac:dyDescent="0.25">
      <c r="A122" s="78" t="s">
        <v>193</v>
      </c>
      <c r="B122" s="79" t="s">
        <v>194</v>
      </c>
      <c r="C122" s="145">
        <v>1889516.6841500001</v>
      </c>
      <c r="D122" s="145" t="s">
        <v>419</v>
      </c>
      <c r="E122" s="145" t="s">
        <v>420</v>
      </c>
      <c r="F122" s="151">
        <f>E122/E162</f>
        <v>0.20343785792681215</v>
      </c>
      <c r="G122" s="151">
        <f t="shared" si="25"/>
        <v>0.99871444213579341</v>
      </c>
      <c r="H122" s="145">
        <v>10876994.098309999</v>
      </c>
      <c r="I122" s="157">
        <f t="shared" si="26"/>
        <v>0.1702625784007199</v>
      </c>
      <c r="J122" s="149">
        <f t="shared" si="27"/>
        <v>0.84539006559809204</v>
      </c>
      <c r="K122" s="145">
        <v>2238848.5495500001</v>
      </c>
      <c r="L122" s="157">
        <f>K122/K162</f>
        <v>0.16766311553335753</v>
      </c>
      <c r="M122" s="158">
        <f t="shared" si="24"/>
        <v>0.20583338827938305</v>
      </c>
      <c r="N122" s="159">
        <f t="shared" si="28"/>
        <v>349331.86540000001</v>
      </c>
      <c r="O122" s="157">
        <f t="shared" si="30"/>
        <v>1.1848789525545509</v>
      </c>
    </row>
    <row r="123" spans="1:1024" ht="31.5" x14ac:dyDescent="0.25">
      <c r="A123" s="78" t="s">
        <v>195</v>
      </c>
      <c r="B123" s="79" t="s">
        <v>196</v>
      </c>
      <c r="C123" s="145">
        <v>119032.57127</v>
      </c>
      <c r="D123" s="145" t="s">
        <v>421</v>
      </c>
      <c r="E123" s="145" t="s">
        <v>422</v>
      </c>
      <c r="F123" s="151">
        <f>E123/E162</f>
        <v>9.5014326512379149E-3</v>
      </c>
      <c r="G123" s="151">
        <f t="shared" si="25"/>
        <v>0.99319140668506856</v>
      </c>
      <c r="H123" s="145">
        <v>643193.50116999994</v>
      </c>
      <c r="I123" s="157">
        <f t="shared" si="26"/>
        <v>1.00682029363982E-2</v>
      </c>
      <c r="J123" s="149">
        <f t="shared" si="27"/>
        <v>1.064447381510766</v>
      </c>
      <c r="K123" s="145">
        <v>150143.18452000001</v>
      </c>
      <c r="L123" s="157">
        <f>K123/K162</f>
        <v>1.1243937915221084E-2</v>
      </c>
      <c r="M123" s="158">
        <f t="shared" si="24"/>
        <v>0.23343392656623912</v>
      </c>
      <c r="N123" s="159">
        <f t="shared" si="28"/>
        <v>31110.613250000009</v>
      </c>
      <c r="O123" s="157">
        <f t="shared" si="30"/>
        <v>1.261362187828676</v>
      </c>
    </row>
    <row r="124" spans="1:1024" ht="27.75" customHeight="1" x14ac:dyDescent="0.25">
      <c r="A124" s="78" t="s">
        <v>197</v>
      </c>
      <c r="B124" s="79" t="s">
        <v>198</v>
      </c>
      <c r="C124" s="145">
        <v>136419.03178999998</v>
      </c>
      <c r="D124" s="145" t="s">
        <v>423</v>
      </c>
      <c r="E124" s="145" t="s">
        <v>424</v>
      </c>
      <c r="F124" s="151">
        <f>E124/E162</f>
        <v>1.1003636706012855E-2</v>
      </c>
      <c r="G124" s="151">
        <f t="shared" si="25"/>
        <v>0.985671731877929</v>
      </c>
      <c r="H124" s="145">
        <v>990316.76244000008</v>
      </c>
      <c r="I124" s="157">
        <f t="shared" si="26"/>
        <v>1.5501882586539768E-2</v>
      </c>
      <c r="J124" s="149">
        <f t="shared" si="27"/>
        <v>1.4044583991232178</v>
      </c>
      <c r="K124" s="145">
        <v>153614.79230999999</v>
      </c>
      <c r="L124" s="157">
        <f>K124/K162</f>
        <v>1.150392002883849E-2</v>
      </c>
      <c r="M124" s="158">
        <f t="shared" si="24"/>
        <v>0.1551168253797047</v>
      </c>
      <c r="N124" s="159">
        <f t="shared" si="28"/>
        <v>17195.760520000011</v>
      </c>
      <c r="O124" s="157">
        <f t="shared" si="30"/>
        <v>1.1260510377061665</v>
      </c>
    </row>
    <row r="125" spans="1:1024" ht="47.25" x14ac:dyDescent="0.25">
      <c r="A125" s="78" t="s">
        <v>199</v>
      </c>
      <c r="B125" s="79" t="s">
        <v>200</v>
      </c>
      <c r="C125" s="145">
        <v>8986.5327600000001</v>
      </c>
      <c r="D125" s="145" t="s">
        <v>425</v>
      </c>
      <c r="E125" s="145" t="s">
        <v>426</v>
      </c>
      <c r="F125" s="151">
        <f>E125/E162</f>
        <v>1.0716610121903971E-3</v>
      </c>
      <c r="G125" s="151">
        <f t="shared" si="25"/>
        <v>0.99094972279683147</v>
      </c>
      <c r="H125" s="145">
        <v>70735.399040000004</v>
      </c>
      <c r="I125" s="157">
        <f t="shared" si="26"/>
        <v>1.1072536507696982E-3</v>
      </c>
      <c r="J125" s="149">
        <f t="shared" si="27"/>
        <v>1.0355466991082944</v>
      </c>
      <c r="K125" s="145">
        <v>22380.462230000001</v>
      </c>
      <c r="L125" s="157">
        <f>K125/K162</f>
        <v>1.6760303082192173E-3</v>
      </c>
      <c r="M125" s="158">
        <f t="shared" si="24"/>
        <v>0.31639691772070339</v>
      </c>
      <c r="N125" s="159">
        <f t="shared" si="28"/>
        <v>13393.929470000001</v>
      </c>
      <c r="O125" s="157">
        <f t="shared" si="30"/>
        <v>2.4904446272780296</v>
      </c>
    </row>
    <row r="126" spans="1:1024" ht="25.5" customHeight="1" x14ac:dyDescent="0.25">
      <c r="A126" s="59" t="s">
        <v>201</v>
      </c>
      <c r="B126" s="79" t="s">
        <v>202</v>
      </c>
      <c r="C126" s="145">
        <v>429.36</v>
      </c>
      <c r="D126" s="145" t="s">
        <v>427</v>
      </c>
      <c r="E126" s="145" t="s">
        <v>427</v>
      </c>
      <c r="F126" s="151">
        <f>E126/E162</f>
        <v>3.7116789512331632E-5</v>
      </c>
      <c r="G126" s="151">
        <f t="shared" si="25"/>
        <v>1</v>
      </c>
      <c r="H126" s="145">
        <v>2193.6</v>
      </c>
      <c r="I126" s="157">
        <f t="shared" si="26"/>
        <v>3.4337427105697286E-5</v>
      </c>
      <c r="J126" s="149">
        <f t="shared" si="27"/>
        <v>0.93567650571574812</v>
      </c>
      <c r="K126" s="145">
        <v>401.9</v>
      </c>
      <c r="L126" s="157">
        <f>K126/K162</f>
        <v>3.0097527653847004E-5</v>
      </c>
      <c r="M126" s="158">
        <f t="shared" si="24"/>
        <v>0.18321480671043033</v>
      </c>
      <c r="N126" s="159">
        <f t="shared" si="28"/>
        <v>-27.460000000000036</v>
      </c>
      <c r="O126" s="157">
        <f t="shared" si="30"/>
        <v>0.93604434507173462</v>
      </c>
    </row>
    <row r="127" spans="1:1024" ht="27" customHeight="1" x14ac:dyDescent="0.25">
      <c r="A127" s="59" t="s">
        <v>203</v>
      </c>
      <c r="B127" s="79" t="s">
        <v>204</v>
      </c>
      <c r="C127" s="145">
        <v>51697.431049999999</v>
      </c>
      <c r="D127" s="145" t="s">
        <v>428</v>
      </c>
      <c r="E127" s="145" t="s">
        <v>428</v>
      </c>
      <c r="F127" s="151">
        <f>E127/E162</f>
        <v>3.8214366098977214E-3</v>
      </c>
      <c r="G127" s="151">
        <f t="shared" si="25"/>
        <v>1</v>
      </c>
      <c r="H127" s="145">
        <v>202289.73031000001</v>
      </c>
      <c r="I127" s="157">
        <f t="shared" si="26"/>
        <v>3.1665339481905487E-3</v>
      </c>
      <c r="J127" s="149">
        <f t="shared" si="27"/>
        <v>0.83808075278635608</v>
      </c>
      <c r="K127" s="145">
        <v>42652.457579999995</v>
      </c>
      <c r="L127" s="157">
        <f>K127/K162</f>
        <v>3.1941615364980995E-3</v>
      </c>
      <c r="M127" s="158">
        <f t="shared" si="24"/>
        <v>0.21084835851348954</v>
      </c>
      <c r="N127" s="159">
        <f t="shared" si="28"/>
        <v>-9044.9734700000045</v>
      </c>
      <c r="O127" s="157">
        <f t="shared" si="30"/>
        <v>0.82504017537637386</v>
      </c>
    </row>
    <row r="128" spans="1:1024" ht="27" customHeight="1" x14ac:dyDescent="0.25">
      <c r="A128" s="59" t="s">
        <v>434</v>
      </c>
      <c r="B128" s="80" t="s">
        <v>433</v>
      </c>
      <c r="C128" s="145">
        <v>0</v>
      </c>
      <c r="D128" s="145" t="s">
        <v>429</v>
      </c>
      <c r="E128" s="145" t="s">
        <v>430</v>
      </c>
      <c r="F128" s="151"/>
      <c r="G128" s="151"/>
      <c r="H128" s="145">
        <v>0</v>
      </c>
      <c r="I128" s="157">
        <f t="shared" si="26"/>
        <v>0</v>
      </c>
      <c r="J128" s="149">
        <f t="shared" si="27"/>
        <v>0</v>
      </c>
      <c r="K128" s="145">
        <v>0</v>
      </c>
      <c r="L128" s="157">
        <f>K128/K163</f>
        <v>0</v>
      </c>
      <c r="M128" s="158" t="str">
        <f t="shared" si="24"/>
        <v/>
      </c>
      <c r="N128" s="159">
        <f t="shared" si="28"/>
        <v>0</v>
      </c>
      <c r="O128" s="157" t="e">
        <f t="shared" si="30"/>
        <v>#DIV/0!</v>
      </c>
    </row>
    <row r="129" spans="1:1024" ht="28.5" customHeight="1" x14ac:dyDescent="0.25">
      <c r="A129" s="78" t="s">
        <v>205</v>
      </c>
      <c r="B129" s="79" t="s">
        <v>206</v>
      </c>
      <c r="C129" s="145">
        <v>39973.278229999996</v>
      </c>
      <c r="D129" s="145" t="s">
        <v>431</v>
      </c>
      <c r="E129" s="145" t="s">
        <v>432</v>
      </c>
      <c r="F129" s="151">
        <f>E129/E162</f>
        <v>6.1588048425441242E-3</v>
      </c>
      <c r="G129" s="151">
        <f t="shared" si="25"/>
        <v>0.98160372871202628</v>
      </c>
      <c r="H129" s="145">
        <v>425433.30012000003</v>
      </c>
      <c r="I129" s="157">
        <f>H129/$D$162</f>
        <v>6.6595026126945369E-3</v>
      </c>
      <c r="J129" s="149">
        <f>H129/D129</f>
        <v>1.0735194782104465</v>
      </c>
      <c r="K129" s="145">
        <v>57039.349340000001</v>
      </c>
      <c r="L129" s="157">
        <f>K129/K162</f>
        <v>4.2715685347551376E-3</v>
      </c>
      <c r="M129" s="158">
        <f>IFERROR(K129/H129,"")</f>
        <v>0.13407354178413203</v>
      </c>
      <c r="N129" s="159">
        <f t="shared" si="28"/>
        <v>17066.071110000004</v>
      </c>
      <c r="O129" s="157">
        <f t="shared" si="30"/>
        <v>1.4269369905516505</v>
      </c>
    </row>
    <row r="130" spans="1:1024" s="77" customFormat="1" x14ac:dyDescent="0.25">
      <c r="A130" s="75" t="s">
        <v>207</v>
      </c>
      <c r="B130" s="76" t="s">
        <v>208</v>
      </c>
      <c r="C130" s="144">
        <v>170502.78338000001</v>
      </c>
      <c r="D130" s="144" t="s">
        <v>435</v>
      </c>
      <c r="E130" s="144" t="s">
        <v>436</v>
      </c>
      <c r="F130" s="148">
        <f>E130/E162</f>
        <v>2.845558731291329E-2</v>
      </c>
      <c r="G130" s="148">
        <f t="shared" si="25"/>
        <v>0.98748224085019531</v>
      </c>
      <c r="H130" s="144">
        <v>1096317.3344400001</v>
      </c>
      <c r="I130" s="148">
        <f t="shared" si="26"/>
        <v>1.7161158167416965E-2</v>
      </c>
      <c r="J130" s="148">
        <f t="shared" si="27"/>
        <v>0.60233307632070687</v>
      </c>
      <c r="K130" s="144">
        <v>184297.27078999998</v>
      </c>
      <c r="L130" s="148">
        <f>K130/K162</f>
        <v>1.3801672565639597E-2</v>
      </c>
      <c r="M130" s="155">
        <f t="shared" ref="M130:M162" si="31">IFERROR(K130/H130,"")</f>
        <v>0.16810577102125196</v>
      </c>
      <c r="N130" s="156">
        <f t="shared" si="28"/>
        <v>13794.487409999972</v>
      </c>
      <c r="O130" s="148">
        <f t="shared" si="30"/>
        <v>1.0809047637612821</v>
      </c>
      <c r="AMF130" s="44"/>
      <c r="AMG130" s="44"/>
      <c r="AMH130" s="44"/>
      <c r="AMI130" s="44"/>
      <c r="AMJ130" s="44"/>
    </row>
    <row r="131" spans="1:1024" x14ac:dyDescent="0.25">
      <c r="A131" s="78" t="s">
        <v>209</v>
      </c>
      <c r="B131" s="79" t="s">
        <v>210</v>
      </c>
      <c r="C131" s="145">
        <v>152666.78412</v>
      </c>
      <c r="D131" s="145" t="s">
        <v>437</v>
      </c>
      <c r="E131" s="145" t="s">
        <v>438</v>
      </c>
      <c r="F131" s="151">
        <f>E131/E162</f>
        <v>2.6788167315058696E-2</v>
      </c>
      <c r="G131" s="151">
        <f t="shared" si="25"/>
        <v>0.98890883378025718</v>
      </c>
      <c r="H131" s="145">
        <v>987338.40078000003</v>
      </c>
      <c r="I131" s="157">
        <f t="shared" si="26"/>
        <v>1.5455260925163649E-2</v>
      </c>
      <c r="J131" s="149">
        <f t="shared" si="27"/>
        <v>0.57705601642976423</v>
      </c>
      <c r="K131" s="145">
        <v>162218.67118999999</v>
      </c>
      <c r="L131" s="157">
        <f>K131/K162</f>
        <v>1.2148248176440257E-2</v>
      </c>
      <c r="M131" s="158">
        <f t="shared" si="31"/>
        <v>0.16429895875805783</v>
      </c>
      <c r="N131" s="159">
        <f t="shared" si="28"/>
        <v>9551.887069999997</v>
      </c>
      <c r="O131" s="157">
        <f t="shared" si="30"/>
        <v>1.0625668977378337</v>
      </c>
    </row>
    <row r="132" spans="1:1024" x14ac:dyDescent="0.25">
      <c r="A132" s="78" t="s">
        <v>211</v>
      </c>
      <c r="B132" s="79" t="s">
        <v>212</v>
      </c>
      <c r="C132" s="145">
        <v>5221.4129699999994</v>
      </c>
      <c r="D132" s="145" t="s">
        <v>439</v>
      </c>
      <c r="E132" s="145" t="s">
        <v>440</v>
      </c>
      <c r="F132" s="151">
        <f>E132/E162</f>
        <v>4.8214620916724697E-4</v>
      </c>
      <c r="G132" s="151">
        <f t="shared" si="25"/>
        <v>0.91587596125217663</v>
      </c>
      <c r="H132" s="145">
        <v>33651.718659999999</v>
      </c>
      <c r="I132" s="157">
        <f t="shared" si="26"/>
        <v>5.2676578978354445E-4</v>
      </c>
      <c r="J132" s="149">
        <f t="shared" si="27"/>
        <v>1.012054370257647</v>
      </c>
      <c r="K132" s="145">
        <v>6533.7183299999997</v>
      </c>
      <c r="L132" s="157">
        <f>K132/K162</f>
        <v>4.8929775595825343E-4</v>
      </c>
      <c r="M132" s="158">
        <f t="shared" si="31"/>
        <v>0.1941570472525756</v>
      </c>
      <c r="N132" s="159">
        <f t="shared" si="28"/>
        <v>1312.3053600000003</v>
      </c>
      <c r="O132" s="157">
        <f t="shared" si="30"/>
        <v>1.251331462870289</v>
      </c>
    </row>
    <row r="133" spans="1:1024" ht="31.5" x14ac:dyDescent="0.25">
      <c r="A133" s="78" t="s">
        <v>213</v>
      </c>
      <c r="B133" s="79" t="s">
        <v>214</v>
      </c>
      <c r="C133" s="145">
        <v>12614.586289999999</v>
      </c>
      <c r="D133" s="145" t="s">
        <v>441</v>
      </c>
      <c r="E133" s="145" t="s">
        <v>442</v>
      </c>
      <c r="F133" s="151">
        <f>E133/E162</f>
        <v>1.1852737886873443E-3</v>
      </c>
      <c r="G133" s="151">
        <f t="shared" si="25"/>
        <v>0.98669256895231494</v>
      </c>
      <c r="H133" s="145">
        <v>75327.214999999997</v>
      </c>
      <c r="I133" s="157">
        <f t="shared" si="26"/>
        <v>1.1791314524697697E-3</v>
      </c>
      <c r="J133" s="149">
        <f t="shared" si="27"/>
        <v>0.99278173677988379</v>
      </c>
      <c r="K133" s="145">
        <v>15544.88127</v>
      </c>
      <c r="L133" s="157">
        <f>K133/K162</f>
        <v>1.1641266332410882E-3</v>
      </c>
      <c r="M133" s="158">
        <f t="shared" si="31"/>
        <v>0.20636474174705649</v>
      </c>
      <c r="N133" s="159">
        <f t="shared" si="28"/>
        <v>2930.2949800000006</v>
      </c>
      <c r="O133" s="157">
        <f t="shared" si="30"/>
        <v>1.2322941801367631</v>
      </c>
    </row>
    <row r="134" spans="1:1024" s="77" customFormat="1" x14ac:dyDescent="0.25">
      <c r="A134" s="75" t="s">
        <v>215</v>
      </c>
      <c r="B134" s="76" t="s">
        <v>216</v>
      </c>
      <c r="C134" s="144">
        <v>982282.09609999997</v>
      </c>
      <c r="D134" s="144" t="s">
        <v>443</v>
      </c>
      <c r="E134" s="144" t="s">
        <v>444</v>
      </c>
      <c r="F134" s="148">
        <f>E134/E162</f>
        <v>9.2019957541299574E-2</v>
      </c>
      <c r="G134" s="148">
        <f t="shared" si="25"/>
        <v>0.99547918128160373</v>
      </c>
      <c r="H134" s="144">
        <v>5617238.3946899995</v>
      </c>
      <c r="I134" s="148">
        <f t="shared" si="26"/>
        <v>8.7929209478935039E-2</v>
      </c>
      <c r="J134" s="148">
        <f t="shared" si="27"/>
        <v>0.96208113839563836</v>
      </c>
      <c r="K134" s="144">
        <v>1386695.3867000001</v>
      </c>
      <c r="L134" s="148">
        <f>K134/K162</f>
        <v>0.10384698369909261</v>
      </c>
      <c r="M134" s="155">
        <f t="shared" si="31"/>
        <v>0.24686425771262432</v>
      </c>
      <c r="N134" s="156">
        <f t="shared" si="28"/>
        <v>404413.29060000018</v>
      </c>
      <c r="O134" s="148">
        <f t="shared" si="30"/>
        <v>1.4117078914556835</v>
      </c>
      <c r="AMF134" s="44"/>
      <c r="AMG134" s="44"/>
      <c r="AMH134" s="44"/>
      <c r="AMI134" s="44"/>
      <c r="AMJ134" s="44"/>
    </row>
    <row r="135" spans="1:1024" ht="33" customHeight="1" x14ac:dyDescent="0.25">
      <c r="A135" s="78" t="s">
        <v>217</v>
      </c>
      <c r="B135" s="79" t="s">
        <v>218</v>
      </c>
      <c r="C135" s="145">
        <v>370094.15025000001</v>
      </c>
      <c r="D135" s="145" t="s">
        <v>445</v>
      </c>
      <c r="E135" s="145" t="s">
        <v>446</v>
      </c>
      <c r="F135" s="151">
        <f>E135/E162</f>
        <v>2.8077089152671302E-2</v>
      </c>
      <c r="G135" s="151">
        <f t="shared" ref="G135:G161" si="32">E135/D135</f>
        <v>0.9974215581696364</v>
      </c>
      <c r="H135" s="145">
        <v>1540762.5146900001</v>
      </c>
      <c r="I135" s="157">
        <f t="shared" si="26"/>
        <v>2.4118262461414443E-2</v>
      </c>
      <c r="J135" s="149">
        <f t="shared" ref="J135:J162" si="33">H135/D135</f>
        <v>0.8665648420837252</v>
      </c>
      <c r="K135" s="145">
        <v>236289.69083000001</v>
      </c>
      <c r="L135" s="157">
        <f>K135/K162</f>
        <v>1.7695286150970102E-2</v>
      </c>
      <c r="M135" s="158">
        <f t="shared" si="31"/>
        <v>0.15335893012528362</v>
      </c>
      <c r="N135" s="159">
        <f t="shared" ref="N135:N162" si="34">K135-C135</f>
        <v>-133804.45942</v>
      </c>
      <c r="O135" s="157">
        <f t="shared" si="30"/>
        <v>0.6384583238356657</v>
      </c>
    </row>
    <row r="136" spans="1:1024" x14ac:dyDescent="0.25">
      <c r="A136" s="78" t="s">
        <v>219</v>
      </c>
      <c r="B136" s="79" t="s">
        <v>220</v>
      </c>
      <c r="C136" s="145">
        <v>261953.94309000002</v>
      </c>
      <c r="D136" s="145" t="s">
        <v>447</v>
      </c>
      <c r="E136" s="145" t="s">
        <v>448</v>
      </c>
      <c r="F136" s="151">
        <f>E136/E162</f>
        <v>2.9879859408681445E-2</v>
      </c>
      <c r="G136" s="151">
        <f t="shared" si="32"/>
        <v>0.99867890215848643</v>
      </c>
      <c r="H136" s="145">
        <v>1993150.9247099999</v>
      </c>
      <c r="I136" s="157">
        <f t="shared" si="26"/>
        <v>3.1199705774928317E-2</v>
      </c>
      <c r="J136" s="149">
        <f t="shared" si="33"/>
        <v>1.0546933367160691</v>
      </c>
      <c r="K136" s="145">
        <v>473560.58067</v>
      </c>
      <c r="L136" s="157">
        <f>K136/K162</f>
        <v>3.546405243216514E-2</v>
      </c>
      <c r="M136" s="158">
        <f t="shared" si="31"/>
        <v>0.23759393972581491</v>
      </c>
      <c r="N136" s="159">
        <f t="shared" si="34"/>
        <v>211606.63757999998</v>
      </c>
      <c r="O136" s="157">
        <f t="shared" si="30"/>
        <v>1.8078009251698794</v>
      </c>
    </row>
    <row r="137" spans="1:1024" outlineLevel="1" x14ac:dyDescent="0.25">
      <c r="A137" s="78" t="s">
        <v>221</v>
      </c>
      <c r="B137" s="79" t="s">
        <v>222</v>
      </c>
      <c r="C137" s="145">
        <v>42686.84474</v>
      </c>
      <c r="D137" s="145" t="s">
        <v>449</v>
      </c>
      <c r="E137" s="145" t="s">
        <v>450</v>
      </c>
      <c r="F137" s="151">
        <f>E137/E162</f>
        <v>3.3634058647234719E-3</v>
      </c>
      <c r="G137" s="151">
        <f t="shared" si="32"/>
        <v>0.98398333303226815</v>
      </c>
      <c r="H137" s="145">
        <v>225205.60813000001</v>
      </c>
      <c r="I137" s="157">
        <f t="shared" si="26"/>
        <v>3.5252466962792228E-3</v>
      </c>
      <c r="J137" s="149">
        <f t="shared" si="33"/>
        <v>1.0431009903654513</v>
      </c>
      <c r="K137" s="145">
        <v>46955.825579999997</v>
      </c>
      <c r="L137" s="157">
        <f>K137/K162</f>
        <v>3.5164325924440568E-3</v>
      </c>
      <c r="M137" s="158">
        <f t="shared" si="31"/>
        <v>0.20850202608140528</v>
      </c>
      <c r="N137" s="159">
        <f t="shared" si="34"/>
        <v>4268.9808399999965</v>
      </c>
      <c r="O137" s="157">
        <f t="shared" si="30"/>
        <v>1.1000069427947134</v>
      </c>
    </row>
    <row r="138" spans="1:1024" ht="37.5" customHeight="1" x14ac:dyDescent="0.25">
      <c r="A138" s="78" t="s">
        <v>223</v>
      </c>
      <c r="B138" s="79" t="s">
        <v>224</v>
      </c>
      <c r="C138" s="145">
        <v>21295.78255</v>
      </c>
      <c r="D138" s="145" t="s">
        <v>451</v>
      </c>
      <c r="E138" s="145" t="s">
        <v>452</v>
      </c>
      <c r="F138" s="151">
        <f>E138/E162</f>
        <v>1.7365176416643594E-3</v>
      </c>
      <c r="G138" s="151">
        <f t="shared" si="32"/>
        <v>0.94399867114323854</v>
      </c>
      <c r="H138" s="145">
        <v>126317.70909999999</v>
      </c>
      <c r="I138" s="157">
        <f t="shared" si="26"/>
        <v>1.9773090483132406E-3</v>
      </c>
      <c r="J138" s="149">
        <f t="shared" si="33"/>
        <v>1.087164131023211</v>
      </c>
      <c r="K138" s="145">
        <v>23823.165579999997</v>
      </c>
      <c r="L138" s="157">
        <f>K138/K162</f>
        <v>1.7840716219114856E-3</v>
      </c>
      <c r="M138" s="158">
        <f t="shared" si="31"/>
        <v>0.18859719472224024</v>
      </c>
      <c r="N138" s="159">
        <f t="shared" si="34"/>
        <v>2527.3830299999972</v>
      </c>
      <c r="O138" s="157">
        <f t="shared" si="30"/>
        <v>1.1186799791961624</v>
      </c>
    </row>
    <row r="139" spans="1:1024" ht="66.75" customHeight="1" x14ac:dyDescent="0.25">
      <c r="A139" s="78" t="s">
        <v>225</v>
      </c>
      <c r="B139" s="79" t="s">
        <v>226</v>
      </c>
      <c r="C139" s="145">
        <v>48240.186580000001</v>
      </c>
      <c r="D139" s="145" t="s">
        <v>453</v>
      </c>
      <c r="E139" s="145" t="s">
        <v>454</v>
      </c>
      <c r="F139" s="151">
        <f>E139/E162</f>
        <v>2.5115578134566425E-3</v>
      </c>
      <c r="G139" s="151">
        <f t="shared" si="32"/>
        <v>0.98959606948762613</v>
      </c>
      <c r="H139" s="145">
        <v>165646.22</v>
      </c>
      <c r="I139" s="157">
        <f t="shared" si="26"/>
        <v>2.5929362712364588E-3</v>
      </c>
      <c r="J139" s="149">
        <f t="shared" si="33"/>
        <v>1.0333203996386884</v>
      </c>
      <c r="K139" s="145">
        <v>42675.764640000001</v>
      </c>
      <c r="L139" s="157">
        <f>K139/K162</f>
        <v>3.1959069579533868E-3</v>
      </c>
      <c r="M139" s="158">
        <f t="shared" si="31"/>
        <v>0.25763198604833842</v>
      </c>
      <c r="N139" s="159">
        <f t="shared" si="34"/>
        <v>-5564.4219400000002</v>
      </c>
      <c r="O139" s="157">
        <f t="shared" si="30"/>
        <v>0.8846517326218849</v>
      </c>
    </row>
    <row r="140" spans="1:1024" ht="31.5" x14ac:dyDescent="0.25">
      <c r="A140" s="78" t="s">
        <v>227</v>
      </c>
      <c r="B140" s="79" t="s">
        <v>228</v>
      </c>
      <c r="C140" s="145">
        <v>238011.18888999999</v>
      </c>
      <c r="D140" s="145" t="s">
        <v>455</v>
      </c>
      <c r="E140" s="145" t="s">
        <v>456</v>
      </c>
      <c r="F140" s="151">
        <f>E140/E162</f>
        <v>2.645152766010235E-2</v>
      </c>
      <c r="G140" s="151">
        <f t="shared" si="32"/>
        <v>0.99542329337942392</v>
      </c>
      <c r="H140" s="145">
        <v>1566155.4180600001</v>
      </c>
      <c r="I140" s="157">
        <f t="shared" si="26"/>
        <v>2.4515749226763361E-2</v>
      </c>
      <c r="J140" s="149">
        <f t="shared" si="33"/>
        <v>0.93310515519823845</v>
      </c>
      <c r="K140" s="145">
        <v>563390.35939999996</v>
      </c>
      <c r="L140" s="157">
        <f>K140/K162</f>
        <v>4.2191233943648425E-2</v>
      </c>
      <c r="M140" s="158">
        <f t="shared" si="31"/>
        <v>0.35972825742790759</v>
      </c>
      <c r="N140" s="159">
        <f t="shared" si="34"/>
        <v>325379.17050999997</v>
      </c>
      <c r="O140" s="157">
        <f t="shared" si="30"/>
        <v>2.3670751027607286</v>
      </c>
    </row>
    <row r="141" spans="1:1024" s="77" customFormat="1" x14ac:dyDescent="0.25">
      <c r="A141" s="75" t="s">
        <v>229</v>
      </c>
      <c r="B141" s="76" t="s">
        <v>230</v>
      </c>
      <c r="C141" s="144">
        <v>3843112.8000400001</v>
      </c>
      <c r="D141" s="144" t="s">
        <v>457</v>
      </c>
      <c r="E141" s="144" t="s">
        <v>458</v>
      </c>
      <c r="F141" s="148">
        <f>E141/E162</f>
        <v>0.27154061377323091</v>
      </c>
      <c r="G141" s="148">
        <f t="shared" si="32"/>
        <v>0.9950231273629514</v>
      </c>
      <c r="H141" s="144">
        <v>17371296.432810001</v>
      </c>
      <c r="I141" s="148">
        <f t="shared" si="26"/>
        <v>0.27192087207926363</v>
      </c>
      <c r="J141" s="148">
        <f t="shared" si="33"/>
        <v>1.0077882779654372</v>
      </c>
      <c r="K141" s="144">
        <v>4962277.9206600003</v>
      </c>
      <c r="L141" s="148">
        <f>K141/K162</f>
        <v>0.37161556840790938</v>
      </c>
      <c r="M141" s="155">
        <f t="shared" si="31"/>
        <v>0.28565961900733605</v>
      </c>
      <c r="N141" s="156">
        <f t="shared" si="34"/>
        <v>1119165.1206200002</v>
      </c>
      <c r="O141" s="148">
        <f t="shared" si="30"/>
        <v>1.2912131854699533</v>
      </c>
      <c r="AMF141" s="44"/>
      <c r="AMG141" s="44"/>
      <c r="AMH141" s="44"/>
      <c r="AMI141" s="44"/>
      <c r="AMJ141" s="44"/>
    </row>
    <row r="142" spans="1:1024" x14ac:dyDescent="0.25">
      <c r="A142" s="78" t="s">
        <v>231</v>
      </c>
      <c r="B142" s="79" t="s">
        <v>232</v>
      </c>
      <c r="C142" s="145">
        <v>979951.57328000001</v>
      </c>
      <c r="D142" s="145" t="s">
        <v>459</v>
      </c>
      <c r="E142" s="145" t="s">
        <v>460</v>
      </c>
      <c r="F142" s="151">
        <f>E142/E162</f>
        <v>6.3987153955777185E-2</v>
      </c>
      <c r="G142" s="151">
        <f t="shared" si="32"/>
        <v>0.99782060429217634</v>
      </c>
      <c r="H142" s="145">
        <v>4561050.9000000004</v>
      </c>
      <c r="I142" s="157">
        <f t="shared" si="26"/>
        <v>7.1396222102536933E-2</v>
      </c>
      <c r="J142" s="149">
        <f t="shared" si="33"/>
        <v>1.1260645431464431</v>
      </c>
      <c r="K142" s="145">
        <v>1313961.20019</v>
      </c>
      <c r="L142" s="157">
        <f>K142/K162</f>
        <v>9.8400058618563144E-2</v>
      </c>
      <c r="M142" s="158">
        <f t="shared" si="31"/>
        <v>0.28808299424810185</v>
      </c>
      <c r="N142" s="159">
        <f t="shared" si="34"/>
        <v>334009.62690999999</v>
      </c>
      <c r="O142" s="157">
        <f t="shared" si="30"/>
        <v>1.3408429926716021</v>
      </c>
    </row>
    <row r="143" spans="1:1024" ht="35.25" customHeight="1" x14ac:dyDescent="0.25">
      <c r="A143" s="78" t="s">
        <v>233</v>
      </c>
      <c r="B143" s="79" t="s">
        <v>234</v>
      </c>
      <c r="C143" s="145">
        <v>275416.13577999995</v>
      </c>
      <c r="D143" s="145" t="s">
        <v>461</v>
      </c>
      <c r="E143" s="145" t="s">
        <v>462</v>
      </c>
      <c r="F143" s="151">
        <f>E143/E162</f>
        <v>2.4248418853502048E-2</v>
      </c>
      <c r="G143" s="151">
        <f t="shared" si="32"/>
        <v>0.97986864776652849</v>
      </c>
      <c r="H143" s="145">
        <v>1677874.5867999999</v>
      </c>
      <c r="I143" s="157">
        <f t="shared" si="26"/>
        <v>2.6264540625796383E-2</v>
      </c>
      <c r="J143" s="149">
        <f t="shared" si="33"/>
        <v>1.0734519875188764</v>
      </c>
      <c r="K143" s="145">
        <v>315273.64937</v>
      </c>
      <c r="L143" s="157">
        <f>K143/K162</f>
        <v>2.3610244788362378E-2</v>
      </c>
      <c r="M143" s="158">
        <f t="shared" si="31"/>
        <v>0.18790060464011316</v>
      </c>
      <c r="N143" s="159">
        <f t="shared" si="34"/>
        <v>39857.513590000046</v>
      </c>
      <c r="O143" s="157">
        <f t="shared" si="30"/>
        <v>1.1447174236074458</v>
      </c>
    </row>
    <row r="144" spans="1:1024" ht="25.5" customHeight="1" x14ac:dyDescent="0.25">
      <c r="A144" s="78" t="s">
        <v>235</v>
      </c>
      <c r="B144" s="79" t="s">
        <v>236</v>
      </c>
      <c r="C144" s="145">
        <v>1834280.46627</v>
      </c>
      <c r="D144" s="145" t="s">
        <v>463</v>
      </c>
      <c r="E144" s="145" t="s">
        <v>464</v>
      </c>
      <c r="F144" s="151">
        <f>E144/E162</f>
        <v>0.1335549859849843</v>
      </c>
      <c r="G144" s="151">
        <f t="shared" si="32"/>
        <v>0.99650551734368753</v>
      </c>
      <c r="H144" s="145">
        <v>7622916.1563800005</v>
      </c>
      <c r="I144" s="157">
        <f t="shared" si="26"/>
        <v>0.11932500357975036</v>
      </c>
      <c r="J144" s="149">
        <f t="shared" si="33"/>
        <v>0.90049112288615274</v>
      </c>
      <c r="K144" s="145">
        <v>2651299.0345700001</v>
      </c>
      <c r="L144" s="157">
        <f>K144/K162</f>
        <v>0.19855074897135716</v>
      </c>
      <c r="M144" s="158">
        <f t="shared" si="31"/>
        <v>0.34780640114360895</v>
      </c>
      <c r="N144" s="159">
        <f t="shared" si="34"/>
        <v>817018.56830000016</v>
      </c>
      <c r="O144" s="157">
        <f t="shared" si="30"/>
        <v>1.4454163816951087</v>
      </c>
    </row>
    <row r="145" spans="1:1024" x14ac:dyDescent="0.25">
      <c r="A145" s="78" t="s">
        <v>237</v>
      </c>
      <c r="B145" s="79" t="s">
        <v>238</v>
      </c>
      <c r="C145" s="145">
        <v>695128.48864999996</v>
      </c>
      <c r="D145" s="145" t="s">
        <v>465</v>
      </c>
      <c r="E145" s="145" t="s">
        <v>466</v>
      </c>
      <c r="F145" s="151">
        <f>E145/E162</f>
        <v>4.4257436662808625E-2</v>
      </c>
      <c r="G145" s="151">
        <f t="shared" si="32"/>
        <v>0.99593023686654181</v>
      </c>
      <c r="H145" s="145">
        <v>3109242.9139999999</v>
      </c>
      <c r="I145" s="157">
        <f t="shared" si="26"/>
        <v>4.8670405686260396E-2</v>
      </c>
      <c r="J145" s="149">
        <f t="shared" si="33"/>
        <v>1.1077353267353711</v>
      </c>
      <c r="K145" s="145">
        <v>610304.01861999999</v>
      </c>
      <c r="L145" s="157">
        <f>K145/K162</f>
        <v>4.5704508777480488E-2</v>
      </c>
      <c r="M145" s="158">
        <f t="shared" si="31"/>
        <v>0.19628701761190218</v>
      </c>
      <c r="N145" s="159">
        <f t="shared" si="34"/>
        <v>-84824.470029999968</v>
      </c>
      <c r="O145" s="157">
        <f t="shared" si="30"/>
        <v>0.8779729626752365</v>
      </c>
    </row>
    <row r="146" spans="1:1024" ht="31.5" x14ac:dyDescent="0.25">
      <c r="A146" s="78" t="s">
        <v>239</v>
      </c>
      <c r="B146" s="79" t="s">
        <v>240</v>
      </c>
      <c r="C146" s="145">
        <v>58336.136060000004</v>
      </c>
      <c r="D146" s="145" t="s">
        <v>467</v>
      </c>
      <c r="E146" s="145" t="s">
        <v>468</v>
      </c>
      <c r="F146" s="151">
        <f>E146/E162</f>
        <v>5.4926183161587826E-3</v>
      </c>
      <c r="G146" s="151">
        <f t="shared" si="32"/>
        <v>0.98723025605506398</v>
      </c>
      <c r="H146" s="145">
        <v>400211.87563000002</v>
      </c>
      <c r="I146" s="157">
        <f t="shared" si="26"/>
        <v>6.2647000849195443E-3</v>
      </c>
      <c r="J146" s="149">
        <f t="shared" si="33"/>
        <v>1.1388530753242734</v>
      </c>
      <c r="K146" s="145">
        <v>71440.017909999995</v>
      </c>
      <c r="L146" s="157">
        <f>K146/K162</f>
        <v>5.350007252146181E-3</v>
      </c>
      <c r="M146" s="158">
        <f t="shared" si="31"/>
        <v>0.17850549236586627</v>
      </c>
      <c r="N146" s="159">
        <f t="shared" si="34"/>
        <v>13103.881849999991</v>
      </c>
      <c r="O146" s="157">
        <f t="shared" si="30"/>
        <v>1.2246271819669776</v>
      </c>
    </row>
    <row r="147" spans="1:1024" s="77" customFormat="1" x14ac:dyDescent="0.25">
      <c r="A147" s="75" t="s">
        <v>241</v>
      </c>
      <c r="B147" s="76" t="s">
        <v>242</v>
      </c>
      <c r="C147" s="144">
        <v>283494.07509</v>
      </c>
      <c r="D147" s="144" t="s">
        <v>469</v>
      </c>
      <c r="E147" s="144" t="s">
        <v>470</v>
      </c>
      <c r="F147" s="148">
        <f>E147/E162</f>
        <v>1.9763572668626789E-2</v>
      </c>
      <c r="G147" s="148">
        <f t="shared" si="32"/>
        <v>0.98245766468895812</v>
      </c>
      <c r="H147" s="144">
        <v>1467964.92187</v>
      </c>
      <c r="I147" s="148">
        <f t="shared" si="26"/>
        <v>2.297872834538281E-2</v>
      </c>
      <c r="J147" s="148">
        <f t="shared" si="33"/>
        <v>1.1553212447246874</v>
      </c>
      <c r="K147" s="144">
        <v>214012.29957</v>
      </c>
      <c r="L147" s="148">
        <f>K147/K162</f>
        <v>1.6026974631927007E-2</v>
      </c>
      <c r="M147" s="155">
        <f t="shared" si="31"/>
        <v>0.14578842885249305</v>
      </c>
      <c r="N147" s="156">
        <f t="shared" si="34"/>
        <v>-69481.775519999996</v>
      </c>
      <c r="O147" s="148">
        <f t="shared" si="30"/>
        <v>0.75490924987429864</v>
      </c>
      <c r="AMF147" s="44"/>
      <c r="AMG147" s="44"/>
      <c r="AMH147" s="44"/>
      <c r="AMI147" s="44"/>
      <c r="AMJ147" s="44"/>
    </row>
    <row r="148" spans="1:1024" outlineLevel="1" x14ac:dyDescent="0.25">
      <c r="A148" s="78" t="s">
        <v>243</v>
      </c>
      <c r="B148" s="79" t="s">
        <v>244</v>
      </c>
      <c r="C148" s="145">
        <v>0</v>
      </c>
      <c r="D148" s="145">
        <v>0</v>
      </c>
      <c r="E148" s="145">
        <v>0</v>
      </c>
      <c r="F148" s="151">
        <f>E148/E162</f>
        <v>0</v>
      </c>
      <c r="G148" s="151" t="e">
        <f t="shared" si="32"/>
        <v>#DIV/0!</v>
      </c>
      <c r="H148" s="145">
        <v>0</v>
      </c>
      <c r="I148" s="157">
        <f t="shared" ref="I148" si="35">H148/$D$162</f>
        <v>0</v>
      </c>
      <c r="J148" s="149" t="e">
        <f t="shared" si="33"/>
        <v>#DIV/0!</v>
      </c>
      <c r="K148" s="145">
        <v>0</v>
      </c>
      <c r="L148" s="157">
        <f>K148/K162</f>
        <v>0</v>
      </c>
      <c r="M148" s="157" t="str">
        <f t="shared" si="31"/>
        <v/>
      </c>
      <c r="N148" s="160">
        <f t="shared" si="34"/>
        <v>0</v>
      </c>
      <c r="O148" s="157">
        <v>0</v>
      </c>
    </row>
    <row r="149" spans="1:1024" x14ac:dyDescent="0.25">
      <c r="A149" s="78" t="s">
        <v>245</v>
      </c>
      <c r="B149" s="79" t="s">
        <v>246</v>
      </c>
      <c r="C149" s="145">
        <v>131015.07634999999</v>
      </c>
      <c r="D149" s="145" t="s">
        <v>471</v>
      </c>
      <c r="E149" s="145" t="s">
        <v>472</v>
      </c>
      <c r="F149" s="151">
        <f>E149/E162</f>
        <v>8.6939350787549503E-3</v>
      </c>
      <c r="G149" s="151">
        <f t="shared" si="32"/>
        <v>0.99223121438252559</v>
      </c>
      <c r="H149" s="145">
        <v>668360.80294000008</v>
      </c>
      <c r="I149" s="157">
        <f t="shared" ref="I149:I162" si="36">H149/$D$162</f>
        <v>1.0462158256408442E-2</v>
      </c>
      <c r="J149" s="149">
        <f t="shared" si="33"/>
        <v>1.2076640988868206</v>
      </c>
      <c r="K149" s="145">
        <v>48134.293399999995</v>
      </c>
      <c r="L149" s="157">
        <f>K149/K162</f>
        <v>3.604685809168662E-3</v>
      </c>
      <c r="M149" s="158">
        <f t="shared" si="31"/>
        <v>7.2018426556832493E-2</v>
      </c>
      <c r="N149" s="159">
        <f t="shared" si="34"/>
        <v>-82880.782949999993</v>
      </c>
      <c r="O149" s="157">
        <f t="shared" ref="O149:O155" si="37">K149/C149</f>
        <v>0.36739507193364312</v>
      </c>
    </row>
    <row r="150" spans="1:1024" x14ac:dyDescent="0.25">
      <c r="A150" s="78" t="s">
        <v>247</v>
      </c>
      <c r="B150" s="79" t="s">
        <v>248</v>
      </c>
      <c r="C150" s="145">
        <v>147537.27606</v>
      </c>
      <c r="D150" s="145" t="s">
        <v>473</v>
      </c>
      <c r="E150" s="145" t="s">
        <v>474</v>
      </c>
      <c r="F150" s="151">
        <f>E150/E162</f>
        <v>1.0559351395344066E-2</v>
      </c>
      <c r="G150" s="151">
        <f t="shared" si="32"/>
        <v>0.97478267338446656</v>
      </c>
      <c r="H150" s="145">
        <v>764172.95892999996</v>
      </c>
      <c r="I150" s="157">
        <f t="shared" si="36"/>
        <v>1.1961949887583825E-2</v>
      </c>
      <c r="J150" s="149">
        <f t="shared" si="33"/>
        <v>1.1168656019529617</v>
      </c>
      <c r="K150" s="145">
        <v>158462.10130000001</v>
      </c>
      <c r="L150" s="157">
        <f>K150/K162</f>
        <v>1.1866925792394765E-2</v>
      </c>
      <c r="M150" s="158">
        <f t="shared" si="31"/>
        <v>0.20736418300103121</v>
      </c>
      <c r="N150" s="159">
        <f t="shared" si="34"/>
        <v>10924.825240000006</v>
      </c>
      <c r="O150" s="157">
        <f t="shared" si="37"/>
        <v>1.0740478984819886</v>
      </c>
    </row>
    <row r="151" spans="1:1024" ht="31.5" x14ac:dyDescent="0.25">
      <c r="A151" s="78" t="s">
        <v>249</v>
      </c>
      <c r="B151" s="79" t="s">
        <v>250</v>
      </c>
      <c r="C151" s="145">
        <v>4941.7226799999999</v>
      </c>
      <c r="D151" s="145" t="s">
        <v>475</v>
      </c>
      <c r="E151" s="145" t="s">
        <v>476</v>
      </c>
      <c r="F151" s="151">
        <f>E151/E162</f>
        <v>5.1028619452777343E-4</v>
      </c>
      <c r="G151" s="151">
        <f t="shared" si="32"/>
        <v>0.97767471206141876</v>
      </c>
      <c r="H151" s="145">
        <v>35431.160000000003</v>
      </c>
      <c r="I151" s="157">
        <f t="shared" si="36"/>
        <v>5.5462020139054413E-4</v>
      </c>
      <c r="J151" s="149">
        <f t="shared" si="33"/>
        <v>1.0747430013558974</v>
      </c>
      <c r="K151" s="145">
        <v>7415.9048700000003</v>
      </c>
      <c r="L151" s="157">
        <f>K151/K162</f>
        <v>5.5536303036358222E-4</v>
      </c>
      <c r="M151" s="158">
        <f t="shared" si="31"/>
        <v>0.2093046027846675</v>
      </c>
      <c r="N151" s="159">
        <f t="shared" si="34"/>
        <v>2474.1821900000004</v>
      </c>
      <c r="O151" s="157">
        <f t="shared" si="37"/>
        <v>1.5006720025009579</v>
      </c>
    </row>
    <row r="152" spans="1:1024" s="77" customFormat="1" x14ac:dyDescent="0.25">
      <c r="A152" s="75" t="s">
        <v>251</v>
      </c>
      <c r="B152" s="76" t="s">
        <v>252</v>
      </c>
      <c r="C152" s="144">
        <v>68755.62423999999</v>
      </c>
      <c r="D152" s="144" t="s">
        <v>477</v>
      </c>
      <c r="E152" s="144" t="s">
        <v>478</v>
      </c>
      <c r="F152" s="148">
        <f>E152/E162</f>
        <v>6.0093703428128302E-3</v>
      </c>
      <c r="G152" s="148">
        <f t="shared" si="32"/>
        <v>0.96049984538620792</v>
      </c>
      <c r="H152" s="144">
        <v>423526.67</v>
      </c>
      <c r="I152" s="148">
        <f t="shared" si="36"/>
        <v>6.6296572567668254E-3</v>
      </c>
      <c r="J152" s="148">
        <f t="shared" si="33"/>
        <v>1.0717359155945343</v>
      </c>
      <c r="K152" s="144">
        <v>75270.385650000011</v>
      </c>
      <c r="L152" s="148">
        <f>K152/K162</f>
        <v>5.6368562170107097E-3</v>
      </c>
      <c r="M152" s="155">
        <f t="shared" si="31"/>
        <v>0.17772289440473729</v>
      </c>
      <c r="N152" s="156">
        <f t="shared" si="34"/>
        <v>6514.761410000021</v>
      </c>
      <c r="O152" s="148">
        <f t="shared" si="37"/>
        <v>1.094752414540801</v>
      </c>
      <c r="AMF152" s="44"/>
      <c r="AMG152" s="44"/>
      <c r="AMH152" s="44"/>
      <c r="AMI152" s="44"/>
      <c r="AMJ152" s="44"/>
    </row>
    <row r="153" spans="1:1024" x14ac:dyDescent="0.25">
      <c r="A153" s="78" t="s">
        <v>253</v>
      </c>
      <c r="B153" s="79" t="s">
        <v>254</v>
      </c>
      <c r="C153" s="145">
        <v>23292.314420000002</v>
      </c>
      <c r="D153" s="145" t="s">
        <v>479</v>
      </c>
      <c r="E153" s="145" t="s">
        <v>480</v>
      </c>
      <c r="F153" s="151">
        <f>E153/E162</f>
        <v>2.0855110890010474E-3</v>
      </c>
      <c r="G153" s="151">
        <f t="shared" si="32"/>
        <v>0.96804198260670205</v>
      </c>
      <c r="H153" s="145">
        <v>151826.20000000001</v>
      </c>
      <c r="I153" s="157">
        <f t="shared" si="36"/>
        <v>2.3766051582945922E-3</v>
      </c>
      <c r="J153" s="149">
        <f t="shared" si="33"/>
        <v>1.1157505324254056</v>
      </c>
      <c r="K153" s="145">
        <v>25263.59678</v>
      </c>
      <c r="L153" s="157">
        <f>K153/K162</f>
        <v>1.8919427786058475E-3</v>
      </c>
      <c r="M153" s="158">
        <f t="shared" si="31"/>
        <v>0.16639813668523612</v>
      </c>
      <c r="N153" s="159">
        <f t="shared" si="34"/>
        <v>1971.2823599999974</v>
      </c>
      <c r="O153" s="157">
        <f t="shared" si="37"/>
        <v>1.0846323093727153</v>
      </c>
    </row>
    <row r="154" spans="1:1024" ht="27" customHeight="1" x14ac:dyDescent="0.25">
      <c r="A154" s="78" t="s">
        <v>255</v>
      </c>
      <c r="B154" s="79" t="s">
        <v>256</v>
      </c>
      <c r="C154" s="145">
        <v>41768.126060000002</v>
      </c>
      <c r="D154" s="145" t="s">
        <v>481</v>
      </c>
      <c r="E154" s="145" t="s">
        <v>482</v>
      </c>
      <c r="F154" s="151">
        <f>E154/E162</f>
        <v>3.5571860936068045E-3</v>
      </c>
      <c r="G154" s="151">
        <f t="shared" si="32"/>
        <v>0.9652573712628153</v>
      </c>
      <c r="H154" s="145">
        <v>244534.27</v>
      </c>
      <c r="I154" s="157">
        <f t="shared" si="36"/>
        <v>3.8278071074808067E-3</v>
      </c>
      <c r="J154" s="149">
        <f t="shared" si="33"/>
        <v>1.0505457346517231</v>
      </c>
      <c r="K154" s="145">
        <v>45566.445930000002</v>
      </c>
      <c r="L154" s="157">
        <f>K154/K162</f>
        <v>3.4123845893647658E-3</v>
      </c>
      <c r="M154" s="158">
        <f t="shared" si="31"/>
        <v>0.18633971397955798</v>
      </c>
      <c r="N154" s="159">
        <f t="shared" si="34"/>
        <v>3798.3198699999994</v>
      </c>
      <c r="O154" s="157">
        <f t="shared" si="37"/>
        <v>1.0909382399522474</v>
      </c>
    </row>
    <row r="155" spans="1:1024" ht="31.5" x14ac:dyDescent="0.25">
      <c r="A155" s="78" t="s">
        <v>257</v>
      </c>
      <c r="B155" s="79" t="s">
        <v>258</v>
      </c>
      <c r="C155" s="145">
        <v>3695.1837599999999</v>
      </c>
      <c r="D155" s="145" t="s">
        <v>483</v>
      </c>
      <c r="E155" s="145" t="s">
        <v>484</v>
      </c>
      <c r="F155" s="151">
        <f>E155/E162</f>
        <v>3.6667316020497855E-4</v>
      </c>
      <c r="G155" s="151">
        <f t="shared" si="32"/>
        <v>0.87947520315941363</v>
      </c>
      <c r="H155" s="145">
        <v>27166.2</v>
      </c>
      <c r="I155" s="157">
        <f t="shared" si="36"/>
        <v>4.2524499099142669E-4</v>
      </c>
      <c r="J155" s="149">
        <f t="shared" si="33"/>
        <v>1.0316017316017316</v>
      </c>
      <c r="K155" s="145">
        <v>4440.3429400000005</v>
      </c>
      <c r="L155" s="157">
        <f>K155/K162</f>
        <v>3.3252884904009535E-4</v>
      </c>
      <c r="M155" s="158">
        <f t="shared" si="31"/>
        <v>0.16345101412785007</v>
      </c>
      <c r="N155" s="159">
        <f t="shared" si="34"/>
        <v>745.15918000000056</v>
      </c>
      <c r="O155" s="157">
        <f t="shared" si="37"/>
        <v>1.2016568669916434</v>
      </c>
    </row>
    <row r="156" spans="1:1024" s="77" customFormat="1" ht="31.5" x14ac:dyDescent="0.25">
      <c r="A156" s="75" t="s">
        <v>259</v>
      </c>
      <c r="B156" s="76" t="s">
        <v>260</v>
      </c>
      <c r="C156" s="146">
        <v>633.21346999999992</v>
      </c>
      <c r="D156" s="146">
        <v>50860.9</v>
      </c>
      <c r="E156" s="146">
        <v>50860.9</v>
      </c>
      <c r="F156" s="148">
        <f>E156/E162</f>
        <v>8.0523516452301138E-4</v>
      </c>
      <c r="G156" s="148">
        <f t="shared" si="32"/>
        <v>1</v>
      </c>
      <c r="H156" s="144">
        <v>107339.4185</v>
      </c>
      <c r="I156" s="148">
        <f t="shared" si="36"/>
        <v>1.6802331593324601E-3</v>
      </c>
      <c r="J156" s="148">
        <f t="shared" si="33"/>
        <v>2.1104506310348419</v>
      </c>
      <c r="K156" s="144">
        <v>0</v>
      </c>
      <c r="L156" s="148">
        <f>K156/K162</f>
        <v>0</v>
      </c>
      <c r="M156" s="155">
        <f t="shared" si="31"/>
        <v>0</v>
      </c>
      <c r="N156" s="156">
        <f t="shared" si="34"/>
        <v>-633.21346999999992</v>
      </c>
      <c r="O156" s="148" t="s">
        <v>326</v>
      </c>
      <c r="AMF156" s="44"/>
      <c r="AMG156" s="44"/>
      <c r="AMH156" s="44"/>
      <c r="AMI156" s="44"/>
      <c r="AMJ156" s="44"/>
    </row>
    <row r="157" spans="1:1024" ht="60" customHeight="1" x14ac:dyDescent="0.25">
      <c r="A157" s="78" t="s">
        <v>261</v>
      </c>
      <c r="B157" s="79" t="s">
        <v>262</v>
      </c>
      <c r="C157" s="145">
        <v>633.21346999999992</v>
      </c>
      <c r="D157" s="145">
        <v>50860.9</v>
      </c>
      <c r="E157" s="145">
        <v>50860.9</v>
      </c>
      <c r="F157" s="151">
        <f>E157/E162</f>
        <v>8.0523516452301138E-4</v>
      </c>
      <c r="G157" s="151">
        <f t="shared" si="32"/>
        <v>1</v>
      </c>
      <c r="H157" s="145">
        <v>107339.4185</v>
      </c>
      <c r="I157" s="157">
        <f t="shared" si="36"/>
        <v>1.6802331593324601E-3</v>
      </c>
      <c r="J157" s="149">
        <f t="shared" si="33"/>
        <v>2.1104506310348419</v>
      </c>
      <c r="K157" s="145">
        <v>0</v>
      </c>
      <c r="L157" s="157">
        <f>K157/K162</f>
        <v>0</v>
      </c>
      <c r="M157" s="158">
        <f t="shared" si="31"/>
        <v>0</v>
      </c>
      <c r="N157" s="159">
        <f t="shared" si="34"/>
        <v>-633.21346999999992</v>
      </c>
      <c r="O157" s="157" t="s">
        <v>326</v>
      </c>
    </row>
    <row r="158" spans="1:1024" s="77" customFormat="1" ht="66" customHeight="1" x14ac:dyDescent="0.25">
      <c r="A158" s="75" t="s">
        <v>263</v>
      </c>
      <c r="B158" s="76" t="s">
        <v>264</v>
      </c>
      <c r="C158" s="146">
        <v>85734.426260000007</v>
      </c>
      <c r="D158" s="146" t="s">
        <v>485</v>
      </c>
      <c r="E158" s="146" t="s">
        <v>485</v>
      </c>
      <c r="F158" s="148">
        <f>E158/E162</f>
        <v>1.2960836491225003E-2</v>
      </c>
      <c r="G158" s="148">
        <f t="shared" si="32"/>
        <v>1</v>
      </c>
      <c r="H158" s="144">
        <v>753103.8</v>
      </c>
      <c r="I158" s="148">
        <f t="shared" si="36"/>
        <v>1.1788679264917773E-2</v>
      </c>
      <c r="J158" s="148">
        <f t="shared" si="33"/>
        <v>0.91994210904734264</v>
      </c>
      <c r="K158" s="144">
        <v>119399.81600000001</v>
      </c>
      <c r="L158" s="148">
        <f>K158/K162</f>
        <v>8.9416254389754774E-3</v>
      </c>
      <c r="M158" s="155">
        <f t="shared" si="31"/>
        <v>0.1585436376765062</v>
      </c>
      <c r="N158" s="156">
        <f t="shared" si="34"/>
        <v>33665.389739999999</v>
      </c>
      <c r="O158" s="148">
        <f>K158/C158</f>
        <v>1.3926706132948932</v>
      </c>
      <c r="AMF158" s="44"/>
      <c r="AMG158" s="44"/>
      <c r="AMH158" s="44"/>
      <c r="AMI158" s="44"/>
      <c r="AMJ158" s="44"/>
    </row>
    <row r="159" spans="1:1024" ht="46.5" customHeight="1" x14ac:dyDescent="0.25">
      <c r="A159" s="78" t="s">
        <v>265</v>
      </c>
      <c r="B159" s="79" t="s">
        <v>266</v>
      </c>
      <c r="C159" s="145">
        <v>85734.426260000007</v>
      </c>
      <c r="D159" s="145" t="s">
        <v>486</v>
      </c>
      <c r="E159" s="145" t="s">
        <v>486</v>
      </c>
      <c r="F159" s="151">
        <f>E159/E162</f>
        <v>9.4457368852315024E-3</v>
      </c>
      <c r="G159" s="151">
        <f t="shared" si="32"/>
        <v>1</v>
      </c>
      <c r="H159" s="145">
        <v>633354.19999999995</v>
      </c>
      <c r="I159" s="157">
        <f t="shared" si="36"/>
        <v>9.9141838414420203E-3</v>
      </c>
      <c r="J159" s="149">
        <f t="shared" si="33"/>
        <v>1.0615721152742177</v>
      </c>
      <c r="K159" s="145">
        <v>115708.61599999999</v>
      </c>
      <c r="L159" s="157">
        <f>K159/K162</f>
        <v>8.6651984818322068E-3</v>
      </c>
      <c r="M159" s="158">
        <f t="shared" si="31"/>
        <v>0.18269179552294751</v>
      </c>
      <c r="N159" s="159">
        <f t="shared" si="34"/>
        <v>29974.189739999987</v>
      </c>
      <c r="O159" s="157">
        <f>K159/C159</f>
        <v>1.3496167297964954</v>
      </c>
    </row>
    <row r="160" spans="1:1024" outlineLevel="1" x14ac:dyDescent="0.25">
      <c r="A160" s="78" t="s">
        <v>267</v>
      </c>
      <c r="B160" s="79" t="s">
        <v>268</v>
      </c>
      <c r="C160" s="145">
        <v>0</v>
      </c>
      <c r="D160" s="145" t="s">
        <v>487</v>
      </c>
      <c r="E160" s="145" t="s">
        <v>487</v>
      </c>
      <c r="F160" s="151">
        <f>E160/E162</f>
        <v>2.9650241624457679E-3</v>
      </c>
      <c r="G160" s="151">
        <f t="shared" si="32"/>
        <v>1</v>
      </c>
      <c r="H160" s="145">
        <v>90220.7</v>
      </c>
      <c r="I160" s="157">
        <f t="shared" si="36"/>
        <v>1.412266005504642E-3</v>
      </c>
      <c r="J160" s="149">
        <f t="shared" si="33"/>
        <v>0.48174436883540722</v>
      </c>
      <c r="K160" s="145">
        <v>3691.2</v>
      </c>
      <c r="L160" s="157">
        <f>K160/K162</f>
        <v>2.7642695714326962E-4</v>
      </c>
      <c r="M160" s="158">
        <f t="shared" si="31"/>
        <v>4.0913005551940961E-2</v>
      </c>
      <c r="N160" s="159">
        <f t="shared" si="34"/>
        <v>3691.2</v>
      </c>
      <c r="O160" s="157">
        <v>0</v>
      </c>
    </row>
    <row r="161" spans="1:1024" ht="31.5" x14ac:dyDescent="0.25">
      <c r="A161" s="78" t="s">
        <v>269</v>
      </c>
      <c r="B161" s="79" t="s">
        <v>270</v>
      </c>
      <c r="C161" s="145">
        <v>0</v>
      </c>
      <c r="D161" s="145" t="s">
        <v>488</v>
      </c>
      <c r="E161" s="145" t="s">
        <v>488</v>
      </c>
      <c r="F161" s="151">
        <f>E161/E162</f>
        <v>5.5007544354773253E-4</v>
      </c>
      <c r="G161" s="151">
        <f t="shared" si="32"/>
        <v>1</v>
      </c>
      <c r="H161" s="145">
        <v>29528.9</v>
      </c>
      <c r="I161" s="157">
        <f t="shared" si="36"/>
        <v>4.6222941797110893E-4</v>
      </c>
      <c r="J161" s="149">
        <f t="shared" si="33"/>
        <v>0.84989192471858688</v>
      </c>
      <c r="K161" s="145">
        <v>0</v>
      </c>
      <c r="L161" s="157">
        <f>K161/K162</f>
        <v>0</v>
      </c>
      <c r="M161" s="158">
        <f t="shared" si="31"/>
        <v>0</v>
      </c>
      <c r="N161" s="159">
        <f t="shared" si="34"/>
        <v>0</v>
      </c>
      <c r="O161" s="157">
        <v>0</v>
      </c>
    </row>
    <row r="162" spans="1:1024" s="77" customFormat="1" x14ac:dyDescent="0.25">
      <c r="A162" s="82" t="s">
        <v>271</v>
      </c>
      <c r="B162" s="83" t="s">
        <v>272</v>
      </c>
      <c r="C162" s="147">
        <v>12715722.847280001</v>
      </c>
      <c r="D162" s="147">
        <v>63883644.899999999</v>
      </c>
      <c r="E162" s="147">
        <v>63162790.5</v>
      </c>
      <c r="F162" s="125"/>
      <c r="G162" s="125"/>
      <c r="H162" s="147">
        <v>66204344.092749998</v>
      </c>
      <c r="I162" s="161">
        <f t="shared" si="36"/>
        <v>1.0363269690760866</v>
      </c>
      <c r="J162" s="162">
        <f t="shared" si="33"/>
        <v>1.0363269690760866</v>
      </c>
      <c r="K162" s="147">
        <v>13353256.274809999</v>
      </c>
      <c r="L162" s="162">
        <f>L84+L96+L98+L101+L111+L120+L130+L134+L141+L147+L152+L156+L158+L116</f>
        <v>1.0000000000000002</v>
      </c>
      <c r="M162" s="163">
        <f t="shared" si="31"/>
        <v>0.20169758431716428</v>
      </c>
      <c r="N162" s="147">
        <f t="shared" si="34"/>
        <v>637533.42752999812</v>
      </c>
      <c r="O162" s="161">
        <f>K162/C162</f>
        <v>1.0501374113911559</v>
      </c>
      <c r="R162" s="84"/>
      <c r="AMF162" s="44"/>
      <c r="AMG162" s="44"/>
      <c r="AMH162" s="44"/>
      <c r="AMI162" s="44"/>
      <c r="AMJ162" s="44"/>
    </row>
    <row r="163" spans="1:1024" s="77" customFormat="1" ht="56.25" customHeight="1" x14ac:dyDescent="0.25">
      <c r="A163" s="82" t="s">
        <v>273</v>
      </c>
      <c r="B163" s="83" t="s">
        <v>274</v>
      </c>
      <c r="C163" s="147">
        <v>1370700.1674200001</v>
      </c>
      <c r="D163" s="147">
        <v>-2961747.0427100002</v>
      </c>
      <c r="E163" s="147">
        <v>-757306.66786000005</v>
      </c>
      <c r="F163" s="126"/>
      <c r="G163" s="126"/>
      <c r="H163" s="147">
        <v>-3333458.1060000001</v>
      </c>
      <c r="I163" s="147"/>
      <c r="J163" s="147"/>
      <c r="K163" s="147">
        <v>936943.31138999993</v>
      </c>
      <c r="L163" s="147"/>
      <c r="M163" s="161"/>
      <c r="N163" s="164"/>
      <c r="O163" s="161"/>
      <c r="R163" s="84"/>
      <c r="AMF163" s="44"/>
      <c r="AMG163" s="44"/>
      <c r="AMH163" s="44"/>
      <c r="AMI163" s="44"/>
      <c r="AMJ163" s="44"/>
    </row>
    <row r="164" spans="1:1024" x14ac:dyDescent="0.25">
      <c r="A164" s="18"/>
      <c r="B164" s="17"/>
      <c r="C164" s="109"/>
      <c r="D164" s="108"/>
      <c r="E164" s="40"/>
      <c r="F164" s="19"/>
      <c r="G164" s="19"/>
      <c r="H164" s="18"/>
      <c r="I164" s="19"/>
      <c r="J164" s="19"/>
      <c r="K164" s="85"/>
      <c r="L164" s="17"/>
      <c r="M164" s="19"/>
      <c r="N164" s="86"/>
      <c r="O164" s="3"/>
    </row>
    <row r="165" spans="1:1024" s="91" customFormat="1" ht="21.75" customHeight="1" outlineLevel="1" x14ac:dyDescent="0.25">
      <c r="A165" s="87" t="s">
        <v>275</v>
      </c>
      <c r="B165" s="20"/>
      <c r="C165" s="110"/>
      <c r="D165" s="110"/>
      <c r="E165" s="41"/>
      <c r="F165" s="20"/>
      <c r="G165" s="20"/>
      <c r="H165" s="20"/>
      <c r="I165" s="20"/>
      <c r="J165" s="20"/>
      <c r="K165" s="88"/>
      <c r="L165" s="88"/>
      <c r="M165" s="89"/>
      <c r="N165" s="90"/>
      <c r="O165" s="89"/>
      <c r="AMF165" s="44"/>
      <c r="AMG165" s="44"/>
      <c r="AMH165" s="44"/>
      <c r="AMI165" s="44"/>
      <c r="AMJ165" s="44"/>
    </row>
    <row r="166" spans="1:1024" s="91" customFormat="1" ht="39.75" customHeight="1" outlineLevel="1" x14ac:dyDescent="0.25">
      <c r="A166" s="92" t="s">
        <v>276</v>
      </c>
      <c r="B166" s="93" t="s">
        <v>277</v>
      </c>
      <c r="C166" s="217">
        <v>-1370700.1674200001</v>
      </c>
      <c r="D166" s="222">
        <v>2961747.0427100002</v>
      </c>
      <c r="E166" s="223">
        <v>757306.66786000005</v>
      </c>
      <c r="F166" s="127"/>
      <c r="G166" s="127"/>
      <c r="H166" s="217">
        <v>3333458.1060000001</v>
      </c>
      <c r="I166" s="128"/>
      <c r="J166" s="128"/>
      <c r="K166" s="217">
        <v>-936943.31138999993</v>
      </c>
      <c r="L166" s="111"/>
      <c r="M166" s="129"/>
      <c r="N166" s="130"/>
      <c r="O166" s="129"/>
      <c r="P166" s="21"/>
      <c r="AMF166" s="44"/>
      <c r="AMG166" s="44"/>
      <c r="AMH166" s="44"/>
      <c r="AMI166" s="44"/>
      <c r="AMJ166" s="44"/>
    </row>
    <row r="167" spans="1:1024" ht="47.25" x14ac:dyDescent="0.25">
      <c r="A167" s="92" t="s">
        <v>278</v>
      </c>
      <c r="B167" s="93" t="s">
        <v>279</v>
      </c>
      <c r="C167" s="216">
        <v>617785.9142</v>
      </c>
      <c r="D167" s="222">
        <v>-180132.74095000001</v>
      </c>
      <c r="E167" s="223">
        <v>-2655496.17062</v>
      </c>
      <c r="F167" s="127"/>
      <c r="G167" s="127"/>
      <c r="H167" s="217">
        <v>1827263.2628599999</v>
      </c>
      <c r="I167" s="128"/>
      <c r="J167" s="128"/>
      <c r="K167" s="217">
        <v>700848.16723000002</v>
      </c>
      <c r="L167" s="111"/>
      <c r="M167" s="128"/>
      <c r="N167" s="132"/>
      <c r="O167" s="268"/>
    </row>
    <row r="168" spans="1:1024" ht="47.25" x14ac:dyDescent="0.25">
      <c r="A168" s="92" t="s">
        <v>280</v>
      </c>
      <c r="B168" s="93" t="s">
        <v>281</v>
      </c>
      <c r="C168" s="218">
        <v>0</v>
      </c>
      <c r="D168" s="224">
        <v>0</v>
      </c>
      <c r="E168" s="223">
        <v>0</v>
      </c>
      <c r="F168" s="127"/>
      <c r="G168" s="127"/>
      <c r="H168" s="218">
        <v>544964.19999999995</v>
      </c>
      <c r="I168" s="128"/>
      <c r="J168" s="128"/>
      <c r="K168" s="233">
        <v>0</v>
      </c>
      <c r="L168" s="111"/>
      <c r="M168" s="128"/>
      <c r="N168" s="132"/>
      <c r="O168" s="131"/>
    </row>
    <row r="169" spans="1:1024" ht="57" customHeight="1" x14ac:dyDescent="0.25">
      <c r="A169" s="94" t="s">
        <v>282</v>
      </c>
      <c r="B169" s="95" t="s">
        <v>283</v>
      </c>
      <c r="C169" s="219">
        <v>0</v>
      </c>
      <c r="D169" s="225">
        <v>0</v>
      </c>
      <c r="E169" s="226">
        <v>0</v>
      </c>
      <c r="F169" s="134"/>
      <c r="G169" s="134"/>
      <c r="H169" s="231">
        <v>544964.19999999995</v>
      </c>
      <c r="I169" s="134"/>
      <c r="J169" s="134"/>
      <c r="K169" s="231">
        <v>0</v>
      </c>
      <c r="L169" s="112"/>
      <c r="M169" s="134"/>
      <c r="N169" s="133"/>
      <c r="O169" s="135"/>
    </row>
    <row r="170" spans="1:1024" ht="67.5" customHeight="1" x14ac:dyDescent="0.25">
      <c r="A170" s="94" t="s">
        <v>284</v>
      </c>
      <c r="B170" s="95" t="s">
        <v>285</v>
      </c>
      <c r="C170" s="219">
        <v>0</v>
      </c>
      <c r="D170" s="225">
        <v>0</v>
      </c>
      <c r="E170" s="226">
        <v>0</v>
      </c>
      <c r="F170" s="134"/>
      <c r="G170" s="134"/>
      <c r="H170" s="231">
        <v>0</v>
      </c>
      <c r="I170" s="134"/>
      <c r="J170" s="134"/>
      <c r="K170" s="231">
        <v>0</v>
      </c>
      <c r="L170" s="112"/>
      <c r="M170" s="134"/>
      <c r="N170" s="133"/>
      <c r="O170" s="134"/>
    </row>
    <row r="171" spans="1:1024" ht="47.25" x14ac:dyDescent="0.25">
      <c r="A171" s="96" t="s">
        <v>286</v>
      </c>
      <c r="B171" s="97" t="s">
        <v>287</v>
      </c>
      <c r="C171" s="220">
        <v>0</v>
      </c>
      <c r="D171" s="227">
        <v>-180132.74095000001</v>
      </c>
      <c r="E171" s="228">
        <v>-180132.74095000001</v>
      </c>
      <c r="F171" s="136"/>
      <c r="G171" s="136"/>
      <c r="H171" s="220">
        <v>1210859.0628599999</v>
      </c>
      <c r="I171" s="137"/>
      <c r="J171" s="137"/>
      <c r="K171" s="234">
        <v>0</v>
      </c>
      <c r="L171" s="113"/>
      <c r="M171" s="138"/>
      <c r="N171" s="139"/>
      <c r="O171" s="138"/>
    </row>
    <row r="172" spans="1:1024" ht="88.5" customHeight="1" x14ac:dyDescent="0.25">
      <c r="A172" s="94" t="s">
        <v>288</v>
      </c>
      <c r="B172" s="95" t="s">
        <v>289</v>
      </c>
      <c r="C172" s="219">
        <v>0</v>
      </c>
      <c r="D172" s="225">
        <v>0</v>
      </c>
      <c r="E172" s="226">
        <v>0</v>
      </c>
      <c r="F172" s="134"/>
      <c r="G172" s="134"/>
      <c r="H172" s="231">
        <v>6855247.5</v>
      </c>
      <c r="I172" s="134"/>
      <c r="J172" s="134"/>
      <c r="K172" s="231">
        <v>0</v>
      </c>
      <c r="L172" s="112"/>
      <c r="M172" s="134"/>
      <c r="N172" s="133"/>
      <c r="O172" s="134"/>
    </row>
    <row r="173" spans="1:1024" ht="80.25" customHeight="1" x14ac:dyDescent="0.25">
      <c r="A173" s="94" t="s">
        <v>290</v>
      </c>
      <c r="B173" s="95" t="s">
        <v>291</v>
      </c>
      <c r="C173" s="219">
        <v>0</v>
      </c>
      <c r="D173" s="225">
        <v>-180132.74095000001</v>
      </c>
      <c r="E173" s="226">
        <v>-180132.74095000001</v>
      </c>
      <c r="F173" s="134"/>
      <c r="G173" s="134"/>
      <c r="H173" s="231">
        <v>-5644388.4371400001</v>
      </c>
      <c r="I173" s="134"/>
      <c r="J173" s="134"/>
      <c r="K173" s="231">
        <v>0</v>
      </c>
      <c r="L173" s="112"/>
      <c r="M173" s="134"/>
      <c r="N173" s="133"/>
      <c r="O173" s="134"/>
    </row>
    <row r="174" spans="1:1024" ht="48.75" customHeight="1" x14ac:dyDescent="0.25">
      <c r="A174" s="96" t="s">
        <v>292</v>
      </c>
      <c r="B174" s="97" t="s">
        <v>293</v>
      </c>
      <c r="C174" s="221">
        <v>617785.9142</v>
      </c>
      <c r="D174" s="229">
        <v>0</v>
      </c>
      <c r="E174" s="228">
        <v>-2475363.42967</v>
      </c>
      <c r="F174" s="136"/>
      <c r="G174" s="136"/>
      <c r="H174" s="221">
        <v>71440</v>
      </c>
      <c r="I174" s="137"/>
      <c r="J174" s="137"/>
      <c r="K174" s="234">
        <v>700848.16723000002</v>
      </c>
      <c r="L174" s="113"/>
      <c r="M174" s="137"/>
      <c r="N174" s="140"/>
      <c r="O174" s="138"/>
    </row>
    <row r="175" spans="1:1024" ht="66.75" customHeight="1" x14ac:dyDescent="0.25">
      <c r="A175" s="94" t="s">
        <v>294</v>
      </c>
      <c r="B175" s="95" t="s">
        <v>295</v>
      </c>
      <c r="C175" s="219">
        <v>0</v>
      </c>
      <c r="D175" s="225">
        <v>0</v>
      </c>
      <c r="E175" s="226">
        <v>0</v>
      </c>
      <c r="F175" s="134"/>
      <c r="G175" s="134"/>
      <c r="H175" s="231">
        <v>71440</v>
      </c>
      <c r="I175" s="134"/>
      <c r="J175" s="134"/>
      <c r="K175" s="235">
        <v>0</v>
      </c>
      <c r="L175" s="112"/>
      <c r="M175" s="134"/>
      <c r="N175" s="133"/>
      <c r="O175" s="134"/>
    </row>
    <row r="176" spans="1:1024" ht="52.5" customHeight="1" x14ac:dyDescent="0.25">
      <c r="A176" s="94" t="s">
        <v>296</v>
      </c>
      <c r="B176" s="95" t="s">
        <v>297</v>
      </c>
      <c r="C176" s="219">
        <v>0</v>
      </c>
      <c r="D176" s="225">
        <v>0</v>
      </c>
      <c r="E176" s="226">
        <v>0</v>
      </c>
      <c r="F176" s="134"/>
      <c r="G176" s="134"/>
      <c r="H176" s="231">
        <v>0</v>
      </c>
      <c r="I176" s="134"/>
      <c r="J176" s="134"/>
      <c r="K176" s="235">
        <v>0</v>
      </c>
      <c r="L176" s="112"/>
      <c r="M176" s="134"/>
      <c r="N176" s="133"/>
      <c r="O176" s="134"/>
    </row>
    <row r="177" spans="1:15" ht="50.25" customHeight="1" x14ac:dyDescent="0.25">
      <c r="A177" s="94" t="s">
        <v>298</v>
      </c>
      <c r="B177" s="95" t="s">
        <v>299</v>
      </c>
      <c r="C177" s="219">
        <v>0</v>
      </c>
      <c r="D177" s="225">
        <v>0</v>
      </c>
      <c r="E177" s="226">
        <v>0</v>
      </c>
      <c r="F177" s="134"/>
      <c r="G177" s="134"/>
      <c r="H177" s="231">
        <v>0</v>
      </c>
      <c r="I177" s="134"/>
      <c r="J177" s="134"/>
      <c r="K177" s="235">
        <v>0</v>
      </c>
      <c r="L177" s="112"/>
      <c r="M177" s="134"/>
      <c r="N177" s="133"/>
      <c r="O177" s="134"/>
    </row>
    <row r="178" spans="1:15" ht="49.5" customHeight="1" x14ac:dyDescent="0.25">
      <c r="A178" s="98" t="s">
        <v>300</v>
      </c>
      <c r="B178" s="95" t="s">
        <v>301</v>
      </c>
      <c r="C178" s="219">
        <v>617785.9142</v>
      </c>
      <c r="D178" s="225">
        <v>0</v>
      </c>
      <c r="E178" s="226">
        <v>-2475363.42967</v>
      </c>
      <c r="F178" s="134"/>
      <c r="G178" s="134"/>
      <c r="H178" s="231">
        <v>0</v>
      </c>
      <c r="I178" s="134"/>
      <c r="J178" s="134"/>
      <c r="K178" s="236">
        <v>700848.16723000002</v>
      </c>
      <c r="L178" s="112"/>
      <c r="M178" s="134"/>
      <c r="N178" s="141"/>
      <c r="O178" s="141"/>
    </row>
    <row r="179" spans="1:15" ht="47.25" x14ac:dyDescent="0.25">
      <c r="A179" s="96" t="s">
        <v>302</v>
      </c>
      <c r="B179" s="97" t="s">
        <v>303</v>
      </c>
      <c r="C179" s="221">
        <v>-1988486.0816199998</v>
      </c>
      <c r="D179" s="229">
        <v>3141879.7836600002</v>
      </c>
      <c r="E179" s="230">
        <v>3412802.8384799999</v>
      </c>
      <c r="F179" s="137"/>
      <c r="G179" s="137"/>
      <c r="H179" s="232">
        <v>1506194.84314</v>
      </c>
      <c r="I179" s="137"/>
      <c r="J179" s="137"/>
      <c r="K179" s="232">
        <v>-1637791.47862</v>
      </c>
      <c r="L179" s="113"/>
      <c r="M179" s="137"/>
      <c r="N179" s="142"/>
      <c r="O179" s="143"/>
    </row>
    <row r="180" spans="1:15" ht="31.5" outlineLevel="1" x14ac:dyDescent="0.25">
      <c r="A180" s="94" t="s">
        <v>304</v>
      </c>
      <c r="B180" s="95" t="s">
        <v>305</v>
      </c>
      <c r="C180" s="219">
        <v>-23168213.764619999</v>
      </c>
      <c r="D180" s="225">
        <v>-60511838.60729</v>
      </c>
      <c r="E180" s="226">
        <v>-109059884.71121</v>
      </c>
      <c r="F180" s="134"/>
      <c r="G180" s="134"/>
      <c r="H180" s="231">
        <v>-69664455.5</v>
      </c>
      <c r="I180" s="134"/>
      <c r="J180" s="134"/>
      <c r="K180" s="231">
        <v>-26393896.722479999</v>
      </c>
      <c r="L180" s="112"/>
      <c r="M180" s="134"/>
      <c r="N180" s="141"/>
      <c r="O180" s="141"/>
    </row>
    <row r="181" spans="1:15" ht="31.5" outlineLevel="1" x14ac:dyDescent="0.25">
      <c r="A181" s="94" t="s">
        <v>306</v>
      </c>
      <c r="B181" s="95" t="s">
        <v>307</v>
      </c>
      <c r="C181" s="219">
        <v>21179727.682999998</v>
      </c>
      <c r="D181" s="225">
        <v>64063777.599420004</v>
      </c>
      <c r="E181" s="226">
        <v>112472687.54968999</v>
      </c>
      <c r="F181" s="134"/>
      <c r="G181" s="134"/>
      <c r="H181" s="231">
        <v>71848732.529890001</v>
      </c>
      <c r="I181" s="134"/>
      <c r="J181" s="134"/>
      <c r="K181" s="231">
        <v>24756105.243859999</v>
      </c>
      <c r="L181" s="112"/>
      <c r="M181" s="134"/>
      <c r="N181" s="141"/>
      <c r="O181" s="141"/>
    </row>
    <row r="182" spans="1:15" x14ac:dyDescent="0.25">
      <c r="D182" s="114"/>
      <c r="H182" s="21"/>
      <c r="N182" s="99"/>
      <c r="O182" s="99"/>
    </row>
    <row r="183" spans="1:15" x14ac:dyDescent="0.25">
      <c r="D183" s="115"/>
      <c r="H183" s="22"/>
      <c r="O183" s="3"/>
    </row>
    <row r="184" spans="1:15" x14ac:dyDescent="0.25">
      <c r="D184" s="115"/>
      <c r="H184" s="22"/>
      <c r="O184" s="3"/>
    </row>
    <row r="186" spans="1:15" x14ac:dyDescent="0.25">
      <c r="I186" s="21"/>
    </row>
  </sheetData>
  <protectedRanges>
    <protectedRange sqref="K55:K61" name="Диапазон1_3"/>
    <protectedRange sqref="K71" name="Диапазон1_5"/>
    <protectedRange sqref="K72:K73" name="Диапазон1_6"/>
    <protectedRange sqref="E36" name="Диапазон1"/>
    <protectedRange sqref="E40" name="Диапазон1_1"/>
  </protectedRanges>
  <autoFilter ref="A83:D163"/>
  <mergeCells count="20">
    <mergeCell ref="N7:N8"/>
    <mergeCell ref="O7:O8"/>
    <mergeCell ref="B81:B82"/>
    <mergeCell ref="C81:C82"/>
    <mergeCell ref="H81:J81"/>
    <mergeCell ref="K81:M81"/>
    <mergeCell ref="N81:N82"/>
    <mergeCell ref="O81:O82"/>
    <mergeCell ref="E7:G7"/>
    <mergeCell ref="E81:G81"/>
    <mergeCell ref="A7:A8"/>
    <mergeCell ref="B7:B8"/>
    <mergeCell ref="C7:C8"/>
    <mergeCell ref="H7:J7"/>
    <mergeCell ref="K7:M7"/>
    <mergeCell ref="A2:D2"/>
    <mergeCell ref="A3:D3"/>
    <mergeCell ref="A4:D4"/>
    <mergeCell ref="A5:D5"/>
    <mergeCell ref="A6:D6"/>
  </mergeCells>
  <printOptions horizontalCentered="1"/>
  <pageMargins left="0" right="0" top="0" bottom="0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J186"/>
  <sheetViews>
    <sheetView showGridLines="0" zoomScale="80" zoomScaleNormal="80" zoomScalePageLayoutView="75" workbookViewId="0">
      <selection activeCell="I31" sqref="I31"/>
    </sheetView>
  </sheetViews>
  <sheetFormatPr defaultColWidth="9.375" defaultRowHeight="15.75" outlineLevelRow="1" outlineLevelCol="1" x14ac:dyDescent="0.25"/>
  <cols>
    <col min="1" max="1" width="31.625" style="45" customWidth="1"/>
    <col min="2" max="2" width="25.375" style="1" customWidth="1"/>
    <col min="3" max="3" width="17.5" style="116" customWidth="1" outlineLevel="1"/>
    <col min="4" max="4" width="25.75" style="105" customWidth="1" outlineLevel="1"/>
    <col min="5" max="5" width="18.875" style="165" customWidth="1" outlineLevel="1"/>
    <col min="6" max="6" width="15.5" style="3" customWidth="1" outlineLevel="1"/>
    <col min="7" max="7" width="13.875" style="3" customWidth="1" outlineLevel="1"/>
    <col min="8" max="8" width="17.375" style="105" customWidth="1"/>
    <col min="9" max="9" width="10.875" style="3" customWidth="1"/>
    <col min="10" max="10" width="13.5" style="3" customWidth="1"/>
    <col min="11" max="11" width="16.125" style="170" customWidth="1"/>
    <col min="12" max="12" width="12.25" style="47" customWidth="1"/>
    <col min="13" max="13" width="13.625" style="3" customWidth="1"/>
    <col min="14" max="14" width="20" style="32" customWidth="1"/>
    <col min="15" max="15" width="17.375" style="48" customWidth="1"/>
    <col min="16" max="16" width="10" style="2" customWidth="1"/>
    <col min="17" max="17" width="9.375" style="2"/>
    <col min="18" max="18" width="10.75" style="2" customWidth="1"/>
    <col min="19" max="1019" width="9.375" style="2"/>
    <col min="1020" max="1024" width="10.5" style="44" customWidth="1"/>
    <col min="1025" max="16384" width="9.375" style="44"/>
  </cols>
  <sheetData>
    <row r="1" spans="1:1024" ht="7.5" customHeight="1" x14ac:dyDescent="0.25">
      <c r="A1" s="272"/>
      <c r="B1" s="273"/>
      <c r="C1" s="273"/>
      <c r="D1" s="274"/>
      <c r="E1" s="275"/>
      <c r="F1" s="276"/>
      <c r="G1" s="276"/>
      <c r="H1" s="274"/>
      <c r="I1" s="276"/>
      <c r="J1" s="276"/>
      <c r="K1" s="277"/>
      <c r="L1" s="278"/>
      <c r="M1" s="276"/>
      <c r="N1" s="275"/>
      <c r="O1" s="279"/>
    </row>
    <row r="2" spans="1:1024" ht="20.25" customHeight="1" x14ac:dyDescent="0.3">
      <c r="A2" s="318" t="s">
        <v>0</v>
      </c>
      <c r="B2" s="318"/>
      <c r="C2" s="318"/>
      <c r="D2" s="318"/>
      <c r="E2" s="280"/>
      <c r="F2" s="281"/>
      <c r="G2" s="281"/>
      <c r="H2" s="274"/>
      <c r="I2" s="274"/>
      <c r="J2" s="274"/>
      <c r="K2" s="274"/>
      <c r="L2" s="274"/>
      <c r="M2" s="274"/>
      <c r="N2" s="282"/>
      <c r="O2" s="279"/>
    </row>
    <row r="3" spans="1:1024" ht="18.75" customHeight="1" x14ac:dyDescent="0.3">
      <c r="A3" s="318" t="s">
        <v>493</v>
      </c>
      <c r="B3" s="318"/>
      <c r="C3" s="318"/>
      <c r="D3" s="318"/>
      <c r="E3" s="280"/>
      <c r="F3" s="281"/>
      <c r="G3" s="281"/>
      <c r="H3" s="274"/>
      <c r="I3" s="274"/>
      <c r="J3" s="274"/>
      <c r="K3" s="274"/>
      <c r="L3" s="274"/>
      <c r="M3" s="274"/>
      <c r="N3" s="282"/>
      <c r="O3" s="279"/>
    </row>
    <row r="4" spans="1:1024" s="50" customFormat="1" ht="15.75" customHeight="1" x14ac:dyDescent="0.3">
      <c r="A4" s="319" t="s">
        <v>2</v>
      </c>
      <c r="B4" s="319"/>
      <c r="C4" s="319"/>
      <c r="D4" s="319"/>
      <c r="E4" s="283"/>
      <c r="F4" s="284"/>
      <c r="G4" s="284"/>
      <c r="H4" s="285"/>
      <c r="I4" s="285"/>
      <c r="J4" s="285"/>
      <c r="K4" s="285"/>
      <c r="L4" s="285"/>
      <c r="M4" s="285"/>
      <c r="N4" s="286"/>
      <c r="O4" s="279"/>
      <c r="AMF4" s="44"/>
      <c r="AMG4" s="44"/>
      <c r="AMH4" s="44"/>
      <c r="AMI4" s="44"/>
      <c r="AMJ4" s="44"/>
    </row>
    <row r="5" spans="1:1024" s="50" customFormat="1" ht="18.75" customHeight="1" x14ac:dyDescent="0.3">
      <c r="A5" s="319" t="s">
        <v>339</v>
      </c>
      <c r="B5" s="319"/>
      <c r="C5" s="319"/>
      <c r="D5" s="319"/>
      <c r="E5" s="283"/>
      <c r="F5" s="284"/>
      <c r="G5" s="284"/>
      <c r="H5" s="285"/>
      <c r="I5" s="285"/>
      <c r="J5" s="285"/>
      <c r="K5" s="285"/>
      <c r="L5" s="285"/>
      <c r="M5" s="285"/>
      <c r="N5" s="286"/>
      <c r="O5" s="279"/>
      <c r="AMF5" s="44"/>
      <c r="AMG5" s="44"/>
      <c r="AMH5" s="44"/>
      <c r="AMI5" s="44"/>
      <c r="AMJ5" s="44"/>
    </row>
    <row r="6" spans="1:1024" x14ac:dyDescent="0.25">
      <c r="A6" s="320"/>
      <c r="B6" s="320"/>
      <c r="C6" s="320"/>
      <c r="D6" s="320"/>
      <c r="E6" s="287"/>
      <c r="F6" s="288"/>
      <c r="G6" s="288"/>
      <c r="H6" s="274"/>
      <c r="I6" s="274"/>
      <c r="J6" s="274"/>
      <c r="K6" s="274"/>
      <c r="L6" s="274"/>
      <c r="M6" s="274"/>
      <c r="N6" s="287"/>
      <c r="O6" s="289" t="s">
        <v>3</v>
      </c>
    </row>
    <row r="7" spans="1:1024" ht="72.75" customHeight="1" x14ac:dyDescent="0.25">
      <c r="A7" s="316" t="s">
        <v>4</v>
      </c>
      <c r="B7" s="317" t="s">
        <v>5</v>
      </c>
      <c r="C7" s="317" t="s">
        <v>340</v>
      </c>
      <c r="D7" s="262" t="s">
        <v>341</v>
      </c>
      <c r="E7" s="321" t="s">
        <v>342</v>
      </c>
      <c r="F7" s="322"/>
      <c r="G7" s="323"/>
      <c r="H7" s="324" t="s">
        <v>343</v>
      </c>
      <c r="I7" s="324"/>
      <c r="J7" s="324"/>
      <c r="K7" s="317" t="s">
        <v>345</v>
      </c>
      <c r="L7" s="317"/>
      <c r="M7" s="317"/>
      <c r="N7" s="325" t="s">
        <v>6</v>
      </c>
      <c r="O7" s="326" t="s">
        <v>495</v>
      </c>
    </row>
    <row r="8" spans="1:1024" ht="78.75" customHeight="1" x14ac:dyDescent="0.25">
      <c r="A8" s="316"/>
      <c r="B8" s="316"/>
      <c r="C8" s="316"/>
      <c r="D8" s="263" t="s">
        <v>7</v>
      </c>
      <c r="E8" s="264" t="s">
        <v>7</v>
      </c>
      <c r="F8" s="263" t="s">
        <v>8</v>
      </c>
      <c r="G8" s="263" t="s">
        <v>9</v>
      </c>
      <c r="H8" s="263" t="s">
        <v>7</v>
      </c>
      <c r="I8" s="263" t="s">
        <v>8</v>
      </c>
      <c r="J8" s="263" t="s">
        <v>344</v>
      </c>
      <c r="K8" s="263" t="s">
        <v>7</v>
      </c>
      <c r="L8" s="263" t="s">
        <v>8</v>
      </c>
      <c r="M8" s="263" t="s">
        <v>9</v>
      </c>
      <c r="N8" s="325"/>
      <c r="O8" s="326"/>
    </row>
    <row r="9" spans="1:1024" s="54" customFormat="1" ht="36.75" customHeight="1" x14ac:dyDescent="0.2">
      <c r="A9" s="290" t="s">
        <v>10</v>
      </c>
      <c r="B9" s="190" t="s">
        <v>11</v>
      </c>
      <c r="C9" s="190">
        <f>C10+C54</f>
        <v>5633853.807</v>
      </c>
      <c r="D9" s="190">
        <f>D10+D54</f>
        <v>27280096.311240003</v>
      </c>
      <c r="E9" s="190">
        <f>E10+E54</f>
        <v>29256596.47552</v>
      </c>
      <c r="F9" s="206">
        <f>E9/E79</f>
        <v>0.41466736062397286</v>
      </c>
      <c r="G9" s="206">
        <f>E9/D9</f>
        <v>1.0724520962730486</v>
      </c>
      <c r="H9" s="190">
        <f>H10+H54</f>
        <v>29687072.439340003</v>
      </c>
      <c r="I9" s="207">
        <f>H9/H79</f>
        <v>0.42180198702952054</v>
      </c>
      <c r="J9" s="207">
        <f>H9/D9</f>
        <v>1.0882319512599474</v>
      </c>
      <c r="K9" s="190">
        <f>K10+K54</f>
        <v>6879011.0786699997</v>
      </c>
      <c r="L9" s="207">
        <f>K9/K79</f>
        <v>0.42642162443254666</v>
      </c>
      <c r="M9" s="245">
        <f>K9/H9</f>
        <v>0.23171739459072552</v>
      </c>
      <c r="N9" s="246">
        <f>K9-C9</f>
        <v>1245157.2716699997</v>
      </c>
      <c r="O9" s="247">
        <f>K9/C9</f>
        <v>1.2210134153859133</v>
      </c>
      <c r="AMF9" s="44"/>
      <c r="AMG9" s="44"/>
      <c r="AMH9" s="44"/>
      <c r="AMI9" s="44"/>
      <c r="AMJ9" s="44"/>
    </row>
    <row r="10" spans="1:1024" s="54" customFormat="1" ht="23.25" customHeight="1" x14ac:dyDescent="0.2">
      <c r="A10" s="290" t="s">
        <v>12</v>
      </c>
      <c r="B10" s="290"/>
      <c r="C10" s="190">
        <f>C11+C15+C25+C29+C36+C40+C44+C49</f>
        <v>4503491.0725699998</v>
      </c>
      <c r="D10" s="190">
        <f>D11+D15+D25+D29+D36+D40+D44+D49</f>
        <v>21458979.941980004</v>
      </c>
      <c r="E10" s="190">
        <f>E11+E15+E25+E29+E36+E40+E44+E49</f>
        <v>23141331.790490001</v>
      </c>
      <c r="F10" s="206">
        <f>E10/E79</f>
        <v>0.32799286762270485</v>
      </c>
      <c r="G10" s="207">
        <f>E10/D10</f>
        <v>1.0783985004440415</v>
      </c>
      <c r="H10" s="190">
        <f>H11+H15+H25+H29+H36+H40+H44+H49</f>
        <v>23950150.850350004</v>
      </c>
      <c r="I10" s="207">
        <f>H10/H79</f>
        <v>0.34029024717665907</v>
      </c>
      <c r="J10" s="207">
        <f>H10/D10</f>
        <v>1.1160899033926839</v>
      </c>
      <c r="K10" s="190">
        <f>K11+K15+K25+K29+K36+K40+K44+K49</f>
        <v>5290738.5284399996</v>
      </c>
      <c r="L10" s="207">
        <f>K10/K79</f>
        <v>0.32796651901619578</v>
      </c>
      <c r="M10" s="245">
        <f t="shared" ref="M10:M47" si="0">K10/H10</f>
        <v>0.22090627159296919</v>
      </c>
      <c r="N10" s="246">
        <f t="shared" ref="N10:N73" si="1">K10-C10</f>
        <v>787247.45586999971</v>
      </c>
      <c r="O10" s="247">
        <f>K10/C10</f>
        <v>1.1748082638966446</v>
      </c>
      <c r="AMF10" s="44"/>
      <c r="AMG10" s="44"/>
      <c r="AMH10" s="44"/>
      <c r="AMI10" s="44"/>
      <c r="AMJ10" s="44"/>
    </row>
    <row r="11" spans="1:1024" s="54" customFormat="1" x14ac:dyDescent="0.2">
      <c r="A11" s="291" t="s">
        <v>13</v>
      </c>
      <c r="B11" s="197" t="s">
        <v>14</v>
      </c>
      <c r="C11" s="176">
        <v>696281.35950999998</v>
      </c>
      <c r="D11" s="179">
        <v>2491733.7620000001</v>
      </c>
      <c r="E11" s="192">
        <v>2713921.2949999999</v>
      </c>
      <c r="F11" s="208">
        <f>E11/E79</f>
        <v>3.8465669828699457E-2</v>
      </c>
      <c r="G11" s="208">
        <f>E11/D11</f>
        <v>1.0891698528905673</v>
      </c>
      <c r="H11" s="241">
        <v>2680000</v>
      </c>
      <c r="I11" s="242">
        <f>H11/H79</f>
        <v>3.8078167779896005E-2</v>
      </c>
      <c r="J11" s="242">
        <f>H11/D11</f>
        <v>1.0755563218154123</v>
      </c>
      <c r="K11" s="176">
        <v>919925.92587000004</v>
      </c>
      <c r="L11" s="208">
        <f>K11/K79</f>
        <v>5.7025101890509432E-2</v>
      </c>
      <c r="M11" s="248">
        <f>K11/H11</f>
        <v>0.34325594248880598</v>
      </c>
      <c r="N11" s="249">
        <f t="shared" si="1"/>
        <v>223644.56636000006</v>
      </c>
      <c r="O11" s="250">
        <f>K11/C11</f>
        <v>1.3211985547299261</v>
      </c>
      <c r="AMF11" s="44"/>
      <c r="AMG11" s="44"/>
      <c r="AMH11" s="44"/>
      <c r="AMI11" s="44"/>
      <c r="AMJ11" s="44"/>
    </row>
    <row r="12" spans="1:1024" s="54" customFormat="1" ht="78.75" customHeight="1" x14ac:dyDescent="0.2">
      <c r="A12" s="291" t="s">
        <v>15</v>
      </c>
      <c r="B12" s="197" t="s">
        <v>16</v>
      </c>
      <c r="C12" s="176">
        <v>685863.25455999991</v>
      </c>
      <c r="D12" s="179">
        <v>2491733.7620000001</v>
      </c>
      <c r="E12" s="192">
        <v>2655809.4046199997</v>
      </c>
      <c r="F12" s="208">
        <f>E12/E79</f>
        <v>3.7642022955594878E-2</v>
      </c>
      <c r="G12" s="208">
        <f>E12/D12</f>
        <v>1.0658479830880101</v>
      </c>
      <c r="H12" s="241">
        <v>2680000</v>
      </c>
      <c r="I12" s="242" t="s">
        <v>326</v>
      </c>
      <c r="J12" s="242">
        <f>H12/D12</f>
        <v>1.0755563218154123</v>
      </c>
      <c r="K12" s="176">
        <v>905655.84412999998</v>
      </c>
      <c r="L12" s="208">
        <f>K12/K79</f>
        <v>5.6140516683890959E-2</v>
      </c>
      <c r="M12" s="248">
        <f t="shared" ref="M12:M26" si="2">K12/H12</f>
        <v>0.33793128512313431</v>
      </c>
      <c r="N12" s="249">
        <f t="shared" si="1"/>
        <v>219792.58957000007</v>
      </c>
      <c r="O12" s="250">
        <f>K12/C12</f>
        <v>1.3204612407920922</v>
      </c>
      <c r="AMF12" s="44"/>
      <c r="AMG12" s="44"/>
      <c r="AMH12" s="44"/>
      <c r="AMI12" s="44"/>
      <c r="AMJ12" s="44"/>
    </row>
    <row r="13" spans="1:1024" s="54" customFormat="1" ht="110.25" customHeight="1" x14ac:dyDescent="0.2">
      <c r="A13" s="291" t="s">
        <v>17</v>
      </c>
      <c r="B13" s="197" t="s">
        <v>18</v>
      </c>
      <c r="C13" s="176">
        <v>685632.39055999997</v>
      </c>
      <c r="D13" s="179">
        <v>2491733.7620000001</v>
      </c>
      <c r="E13" s="192">
        <v>2658885.5512800002</v>
      </c>
      <c r="F13" s="208">
        <f>E13/E79</f>
        <v>3.7685622614135543E-2</v>
      </c>
      <c r="G13" s="208">
        <f>E13/D13</f>
        <v>1.0670825237547992</v>
      </c>
      <c r="H13" s="241">
        <v>2680000</v>
      </c>
      <c r="I13" s="242" t="s">
        <v>326</v>
      </c>
      <c r="J13" s="242">
        <f>H13/D13</f>
        <v>1.0755563218154123</v>
      </c>
      <c r="K13" s="176">
        <v>905770.13413000002</v>
      </c>
      <c r="L13" s="208">
        <f>K13/K79</f>
        <v>5.6147601383551862E-2</v>
      </c>
      <c r="M13" s="248">
        <f t="shared" si="2"/>
        <v>0.33797393064552239</v>
      </c>
      <c r="N13" s="249">
        <f t="shared" si="1"/>
        <v>220137.74357000005</v>
      </c>
      <c r="O13" s="250">
        <f>K13/C13</f>
        <v>1.3210725552073166</v>
      </c>
      <c r="AMF13" s="44"/>
      <c r="AMG13" s="44"/>
      <c r="AMH13" s="44"/>
      <c r="AMI13" s="44"/>
      <c r="AMJ13" s="44"/>
    </row>
    <row r="14" spans="1:1024" s="54" customFormat="1" ht="90" customHeight="1" x14ac:dyDescent="0.2">
      <c r="A14" s="291" t="s">
        <v>311</v>
      </c>
      <c r="B14" s="197" t="s">
        <v>312</v>
      </c>
      <c r="C14" s="176">
        <v>230.864</v>
      </c>
      <c r="D14" s="179">
        <v>0</v>
      </c>
      <c r="E14" s="193">
        <v>-2932.8916600000002</v>
      </c>
      <c r="F14" s="208">
        <f>E14/E79</f>
        <v>-4.156923874128276E-5</v>
      </c>
      <c r="G14" s="208" t="s">
        <v>326</v>
      </c>
      <c r="H14" s="243">
        <v>0</v>
      </c>
      <c r="I14" s="242" t="s">
        <v>326</v>
      </c>
      <c r="J14" s="242" t="s">
        <v>326</v>
      </c>
      <c r="K14" s="244">
        <v>-114.29</v>
      </c>
      <c r="L14" s="208">
        <f>K14/K79</f>
        <v>-7.0846996609021902E-6</v>
      </c>
      <c r="M14" s="248" t="s">
        <v>326</v>
      </c>
      <c r="N14" s="249">
        <f t="shared" si="1"/>
        <v>-345.154</v>
      </c>
      <c r="O14" s="250" t="s">
        <v>326</v>
      </c>
      <c r="AMF14" s="44"/>
      <c r="AMG14" s="44"/>
      <c r="AMH14" s="44"/>
      <c r="AMI14" s="44"/>
      <c r="AMJ14" s="44"/>
    </row>
    <row r="15" spans="1:1024" s="54" customFormat="1" x14ac:dyDescent="0.2">
      <c r="A15" s="291" t="s">
        <v>19</v>
      </c>
      <c r="B15" s="197" t="s">
        <v>20</v>
      </c>
      <c r="C15" s="177">
        <v>1611717.74615</v>
      </c>
      <c r="D15" s="179">
        <v>9257336.2697900012</v>
      </c>
      <c r="E15" s="193">
        <v>9730865.2092300002</v>
      </c>
      <c r="F15" s="209">
        <f>E15/E79</f>
        <v>0.1379200822718846</v>
      </c>
      <c r="G15" s="208">
        <f t="shared" ref="G15:G21" si="3">E15/D15</f>
        <v>1.0511517488011419</v>
      </c>
      <c r="H15" s="188">
        <v>10304061.38534</v>
      </c>
      <c r="I15" s="208">
        <f>H15/H79</f>
        <v>0.14640290233034484</v>
      </c>
      <c r="J15" s="242">
        <f t="shared" ref="J15:J20" si="4">H15/D15</f>
        <v>1.1130697951381368</v>
      </c>
      <c r="K15" s="177">
        <v>1941155.6810099999</v>
      </c>
      <c r="L15" s="248">
        <f>K15/K79</f>
        <v>0.12032990633484912</v>
      </c>
      <c r="M15" s="248">
        <f t="shared" si="2"/>
        <v>0.18838743369403446</v>
      </c>
      <c r="N15" s="249">
        <f t="shared" si="1"/>
        <v>329437.93485999992</v>
      </c>
      <c r="O15" s="250">
        <f>K15/C15</f>
        <v>1.204401754368559</v>
      </c>
      <c r="AMF15" s="44"/>
      <c r="AMG15" s="44"/>
      <c r="AMH15" s="44"/>
      <c r="AMI15" s="44"/>
      <c r="AMJ15" s="44"/>
    </row>
    <row r="16" spans="1:1024" s="54" customFormat="1" ht="141.75" customHeight="1" x14ac:dyDescent="0.2">
      <c r="A16" s="291" t="s">
        <v>21</v>
      </c>
      <c r="B16" s="197" t="s">
        <v>22</v>
      </c>
      <c r="C16" s="177">
        <v>1485335.36662</v>
      </c>
      <c r="D16" s="179">
        <v>8658425.7191899996</v>
      </c>
      <c r="E16" s="193">
        <v>8820967.4883299991</v>
      </c>
      <c r="F16" s="209">
        <f>E16/E79</f>
        <v>0.12502367832144301</v>
      </c>
      <c r="G16" s="208">
        <f t="shared" si="3"/>
        <v>1.0187726700455202</v>
      </c>
      <c r="H16" s="188">
        <v>9625022.3214999996</v>
      </c>
      <c r="I16" s="208" t="s">
        <v>326</v>
      </c>
      <c r="J16" s="242">
        <f t="shared" si="4"/>
        <v>1.1116365299719202</v>
      </c>
      <c r="K16" s="177">
        <v>1772454.9472699999</v>
      </c>
      <c r="L16" s="208">
        <f>K16/K79</f>
        <v>0.10987235072086952</v>
      </c>
      <c r="M16" s="248">
        <f t="shared" si="2"/>
        <v>0.18415073628564571</v>
      </c>
      <c r="N16" s="249">
        <f t="shared" si="1"/>
        <v>287119.5806499999</v>
      </c>
      <c r="O16" s="250" t="s">
        <v>326</v>
      </c>
      <c r="AMF16" s="44"/>
      <c r="AMG16" s="44"/>
      <c r="AMH16" s="44"/>
      <c r="AMI16" s="44"/>
      <c r="AMJ16" s="44"/>
    </row>
    <row r="17" spans="1:1024" s="54" customFormat="1" ht="220.5" x14ac:dyDescent="0.2">
      <c r="A17" s="291" t="s">
        <v>23</v>
      </c>
      <c r="B17" s="197" t="s">
        <v>24</v>
      </c>
      <c r="C17" s="177">
        <v>367.69915000000003</v>
      </c>
      <c r="D17" s="179">
        <v>45962.155599999998</v>
      </c>
      <c r="E17" s="193">
        <v>57841.331840000006</v>
      </c>
      <c r="F17" s="209">
        <f>E17/E79</f>
        <v>8.1981212097371504E-4</v>
      </c>
      <c r="G17" s="208">
        <f t="shared" si="3"/>
        <v>1.2584555942802649</v>
      </c>
      <c r="H17" s="188">
        <v>34201.271200000003</v>
      </c>
      <c r="I17" s="208" t="s">
        <v>326</v>
      </c>
      <c r="J17" s="242">
        <f t="shared" si="4"/>
        <v>0.7441180848358645</v>
      </c>
      <c r="K17" s="177">
        <v>2219.6505699999998</v>
      </c>
      <c r="L17" s="208">
        <f>K17/K79</f>
        <v>1.3759346960014307E-4</v>
      </c>
      <c r="M17" s="248">
        <f t="shared" si="2"/>
        <v>6.4899651156825999E-2</v>
      </c>
      <c r="N17" s="249">
        <f t="shared" si="1"/>
        <v>1851.9514199999999</v>
      </c>
      <c r="O17" s="250" t="s">
        <v>326</v>
      </c>
      <c r="AMF17" s="44"/>
      <c r="AMG17" s="44"/>
      <c r="AMH17" s="44"/>
      <c r="AMI17" s="44"/>
      <c r="AMJ17" s="44"/>
    </row>
    <row r="18" spans="1:1024" s="54" customFormat="1" ht="78.75" x14ac:dyDescent="0.2">
      <c r="A18" s="291" t="s">
        <v>25</v>
      </c>
      <c r="B18" s="197" t="s">
        <v>26</v>
      </c>
      <c r="C18" s="177">
        <v>37177.25114</v>
      </c>
      <c r="D18" s="179">
        <v>113309.2</v>
      </c>
      <c r="E18" s="193">
        <v>206186.33971</v>
      </c>
      <c r="F18" s="209">
        <f>E18/E79</f>
        <v>2.9223749712583035E-3</v>
      </c>
      <c r="G18" s="208">
        <f t="shared" si="3"/>
        <v>1.8196787172621465</v>
      </c>
      <c r="H18" s="188">
        <v>115524.98264</v>
      </c>
      <c r="I18" s="208" t="s">
        <v>326</v>
      </c>
      <c r="J18" s="242">
        <f t="shared" si="4"/>
        <v>1.0195551873987285</v>
      </c>
      <c r="K18" s="177">
        <v>42805.169049999997</v>
      </c>
      <c r="L18" s="208">
        <f>K18/K79</f>
        <v>2.6534409541814322E-3</v>
      </c>
      <c r="M18" s="248">
        <f t="shared" si="2"/>
        <v>0.37052737920238304</v>
      </c>
      <c r="N18" s="249">
        <f t="shared" si="1"/>
        <v>5627.9179099999965</v>
      </c>
      <c r="O18" s="250" t="s">
        <v>326</v>
      </c>
      <c r="AMF18" s="44"/>
      <c r="AMG18" s="44"/>
      <c r="AMH18" s="44"/>
      <c r="AMI18" s="44"/>
      <c r="AMJ18" s="44"/>
    </row>
    <row r="19" spans="1:1024" s="54" customFormat="1" ht="173.25" x14ac:dyDescent="0.2">
      <c r="A19" s="291" t="s">
        <v>27</v>
      </c>
      <c r="B19" s="197" t="s">
        <v>28</v>
      </c>
      <c r="C19" s="177">
        <v>52422.663799999995</v>
      </c>
      <c r="D19" s="179">
        <v>247600</v>
      </c>
      <c r="E19" s="193">
        <v>322637.30008999998</v>
      </c>
      <c r="F19" s="209">
        <f>E19/E79</f>
        <v>4.5728886399725027E-3</v>
      </c>
      <c r="G19" s="208">
        <f t="shared" si="3"/>
        <v>1.3030585625605815</v>
      </c>
      <c r="H19" s="188">
        <v>262312</v>
      </c>
      <c r="I19" s="208" t="s">
        <v>326</v>
      </c>
      <c r="J19" s="242">
        <f t="shared" si="4"/>
        <v>1.0594184168012923</v>
      </c>
      <c r="K19" s="177">
        <v>61019.085509999997</v>
      </c>
      <c r="L19" s="208">
        <f>K19/K79</f>
        <v>3.7824997324460473E-3</v>
      </c>
      <c r="M19" s="248">
        <f t="shared" si="2"/>
        <v>0.23262025950013723</v>
      </c>
      <c r="N19" s="249">
        <f t="shared" si="1"/>
        <v>8596.4217100000023</v>
      </c>
      <c r="O19" s="250" t="s">
        <v>326</v>
      </c>
      <c r="AMF19" s="44"/>
      <c r="AMG19" s="44"/>
      <c r="AMH19" s="44"/>
      <c r="AMI19" s="44"/>
      <c r="AMJ19" s="44"/>
    </row>
    <row r="20" spans="1:1024" s="54" customFormat="1" ht="220.5" x14ac:dyDescent="0.2">
      <c r="A20" s="291" t="s">
        <v>336</v>
      </c>
      <c r="B20" s="197" t="s">
        <v>335</v>
      </c>
      <c r="C20" s="177">
        <v>0</v>
      </c>
      <c r="D20" s="179">
        <v>0</v>
      </c>
      <c r="E20" s="193">
        <v>0</v>
      </c>
      <c r="F20" s="209"/>
      <c r="G20" s="208" t="e">
        <f t="shared" si="3"/>
        <v>#DIV/0!</v>
      </c>
      <c r="H20" s="188">
        <v>0</v>
      </c>
      <c r="I20" s="208" t="e">
        <f>H20/H83</f>
        <v>#DIV/0!</v>
      </c>
      <c r="J20" s="242" t="e">
        <f t="shared" si="4"/>
        <v>#DIV/0!</v>
      </c>
      <c r="K20" s="177">
        <v>0</v>
      </c>
      <c r="L20" s="208" t="e">
        <f>K20/K80</f>
        <v>#DIV/0!</v>
      </c>
      <c r="M20" s="248" t="e">
        <f t="shared" si="2"/>
        <v>#DIV/0!</v>
      </c>
      <c r="N20" s="249">
        <f t="shared" si="1"/>
        <v>0</v>
      </c>
      <c r="O20" s="250"/>
      <c r="AMF20" s="44"/>
      <c r="AMG20" s="44"/>
      <c r="AMH20" s="44"/>
      <c r="AMI20" s="44"/>
      <c r="AMJ20" s="44"/>
    </row>
    <row r="21" spans="1:1024" s="54" customFormat="1" ht="189" x14ac:dyDescent="0.2">
      <c r="A21" s="291" t="s">
        <v>322</v>
      </c>
      <c r="B21" s="197" t="s">
        <v>323</v>
      </c>
      <c r="C21" s="177">
        <v>328.74137999999999</v>
      </c>
      <c r="D21" s="179">
        <v>82139.7</v>
      </c>
      <c r="E21" s="188">
        <v>145225.30686000001</v>
      </c>
      <c r="F21" s="209" t="s">
        <v>326</v>
      </c>
      <c r="G21" s="208">
        <f t="shared" si="3"/>
        <v>1.7680282112060308</v>
      </c>
      <c r="H21" s="188">
        <v>88792.05</v>
      </c>
      <c r="I21" s="208">
        <f>H21/H84</f>
        <v>1.2109709925727121E-2</v>
      </c>
      <c r="J21" s="242" t="s">
        <v>326</v>
      </c>
      <c r="K21" s="177">
        <v>3524.4512500000001</v>
      </c>
      <c r="L21" s="208">
        <f>K21/K79</f>
        <v>2.1847649466918628E-4</v>
      </c>
      <c r="M21" s="248">
        <f t="shared" si="2"/>
        <v>3.969331995375712E-2</v>
      </c>
      <c r="N21" s="249">
        <f t="shared" si="1"/>
        <v>3195.7098700000001</v>
      </c>
      <c r="O21" s="250">
        <f>K21/C21</f>
        <v>10.721045370071757</v>
      </c>
      <c r="AMF21" s="44"/>
      <c r="AMG21" s="44"/>
      <c r="AMH21" s="44"/>
      <c r="AMI21" s="44"/>
      <c r="AMJ21" s="44"/>
    </row>
    <row r="22" spans="1:1024" s="54" customFormat="1" ht="204.75" x14ac:dyDescent="0.2">
      <c r="A22" s="291" t="s">
        <v>324</v>
      </c>
      <c r="B22" s="197" t="s">
        <v>325</v>
      </c>
      <c r="C22" s="177">
        <v>0</v>
      </c>
      <c r="D22" s="179">
        <v>0</v>
      </c>
      <c r="E22" s="188">
        <v>1300</v>
      </c>
      <c r="F22" s="209" t="s">
        <v>326</v>
      </c>
      <c r="G22" s="208" t="s">
        <v>326</v>
      </c>
      <c r="H22" s="188">
        <v>0</v>
      </c>
      <c r="I22" s="208">
        <f>H22/H85</f>
        <v>0</v>
      </c>
      <c r="J22" s="242" t="s">
        <v>326</v>
      </c>
      <c r="K22" s="177">
        <v>0</v>
      </c>
      <c r="L22" s="208">
        <f>K22/K79</f>
        <v>0</v>
      </c>
      <c r="M22" s="248" t="s">
        <v>326</v>
      </c>
      <c r="N22" s="249">
        <f t="shared" si="1"/>
        <v>0</v>
      </c>
      <c r="O22" s="250" t="e">
        <f>K22/C22</f>
        <v>#DIV/0!</v>
      </c>
      <c r="AMF22" s="44"/>
      <c r="AMG22" s="44"/>
      <c r="AMH22" s="44"/>
      <c r="AMI22" s="44"/>
      <c r="AMJ22" s="44"/>
    </row>
    <row r="23" spans="1:1024" s="54" customFormat="1" ht="220.5" x14ac:dyDescent="0.2">
      <c r="A23" s="291" t="s">
        <v>327</v>
      </c>
      <c r="B23" s="197" t="s">
        <v>328</v>
      </c>
      <c r="C23" s="177">
        <v>0</v>
      </c>
      <c r="D23" s="179">
        <v>0</v>
      </c>
      <c r="E23" s="188">
        <v>0</v>
      </c>
      <c r="F23" s="209" t="s">
        <v>326</v>
      </c>
      <c r="G23" s="208" t="s">
        <v>326</v>
      </c>
      <c r="H23" s="188">
        <v>0</v>
      </c>
      <c r="I23" s="208">
        <f>H23/H86</f>
        <v>0</v>
      </c>
      <c r="J23" s="242" t="s">
        <v>326</v>
      </c>
      <c r="K23" s="177">
        <v>0</v>
      </c>
      <c r="L23" s="208">
        <f>K23/K79</f>
        <v>0</v>
      </c>
      <c r="M23" s="248" t="s">
        <v>326</v>
      </c>
      <c r="N23" s="249">
        <f t="shared" si="1"/>
        <v>0</v>
      </c>
      <c r="O23" s="250" t="s">
        <v>326</v>
      </c>
      <c r="AMF23" s="44"/>
      <c r="AMG23" s="44"/>
      <c r="AMH23" s="44"/>
      <c r="AMI23" s="44"/>
      <c r="AMJ23" s="44"/>
    </row>
    <row r="24" spans="1:1024" s="54" customFormat="1" ht="204.75" x14ac:dyDescent="0.2">
      <c r="A24" s="291" t="s">
        <v>329</v>
      </c>
      <c r="B24" s="197" t="s">
        <v>330</v>
      </c>
      <c r="C24" s="177">
        <v>0</v>
      </c>
      <c r="D24" s="179">
        <v>0</v>
      </c>
      <c r="E24" s="188">
        <v>3219</v>
      </c>
      <c r="F24" s="209" t="s">
        <v>326</v>
      </c>
      <c r="G24" s="208" t="s">
        <v>326</v>
      </c>
      <c r="H24" s="188">
        <v>0</v>
      </c>
      <c r="I24" s="208">
        <f>H24/H87</f>
        <v>0</v>
      </c>
      <c r="J24" s="242" t="s">
        <v>326</v>
      </c>
      <c r="K24" s="177">
        <v>0</v>
      </c>
      <c r="L24" s="208">
        <f>K24/K79</f>
        <v>0</v>
      </c>
      <c r="M24" s="248" t="s">
        <v>326</v>
      </c>
      <c r="N24" s="249">
        <f t="shared" si="1"/>
        <v>0</v>
      </c>
      <c r="O24" s="250" t="s">
        <v>326</v>
      </c>
      <c r="AMF24" s="44"/>
      <c r="AMG24" s="44"/>
      <c r="AMH24" s="44"/>
      <c r="AMI24" s="44"/>
      <c r="AMJ24" s="44"/>
    </row>
    <row r="25" spans="1:1024" s="54" customFormat="1" ht="78.75" customHeight="1" x14ac:dyDescent="0.2">
      <c r="A25" s="292" t="s">
        <v>29</v>
      </c>
      <c r="B25" s="197" t="s">
        <v>30</v>
      </c>
      <c r="C25" s="177">
        <v>1054202.5497300001</v>
      </c>
      <c r="D25" s="179">
        <v>4481808.42564</v>
      </c>
      <c r="E25" s="193">
        <v>4986429.9689100003</v>
      </c>
      <c r="F25" s="209">
        <f>E25/E79</f>
        <v>7.0674993103668524E-2</v>
      </c>
      <c r="G25" s="208">
        <f t="shared" ref="G25:G33" si="5">E25/D25</f>
        <v>1.1125932872059208</v>
      </c>
      <c r="H25" s="188">
        <v>5177749.3441000003</v>
      </c>
      <c r="I25" s="208">
        <f>H25/H79</f>
        <v>7.3566868748838166E-2</v>
      </c>
      <c r="J25" s="242">
        <f t="shared" ref="J25:J33" si="6">H25/D25</f>
        <v>1.1552812731750399</v>
      </c>
      <c r="K25" s="177">
        <v>1098290.2042799999</v>
      </c>
      <c r="L25" s="248">
        <f>K25/K79</f>
        <v>6.808168901771558E-2</v>
      </c>
      <c r="M25" s="248">
        <f t="shared" si="2"/>
        <v>0.2121172987123241</v>
      </c>
      <c r="N25" s="249">
        <f t="shared" si="1"/>
        <v>44087.654549999861</v>
      </c>
      <c r="O25" s="250">
        <f t="shared" ref="O25:O41" si="7">K25/C25</f>
        <v>1.0418208574446073</v>
      </c>
      <c r="AMF25" s="44"/>
      <c r="AMG25" s="44"/>
      <c r="AMH25" s="44"/>
      <c r="AMI25" s="44"/>
      <c r="AMJ25" s="44"/>
    </row>
    <row r="26" spans="1:1024" s="54" customFormat="1" ht="78.75" customHeight="1" x14ac:dyDescent="0.2">
      <c r="A26" s="292" t="s">
        <v>31</v>
      </c>
      <c r="B26" s="197" t="s">
        <v>32</v>
      </c>
      <c r="C26" s="177">
        <v>1054202.5497300001</v>
      </c>
      <c r="D26" s="179">
        <v>4481808.42564</v>
      </c>
      <c r="E26" s="193">
        <v>4986429.9689100003</v>
      </c>
      <c r="F26" s="209">
        <f>E26/E79</f>
        <v>7.0674993103668524E-2</v>
      </c>
      <c r="G26" s="208">
        <f t="shared" si="5"/>
        <v>1.1125932872059208</v>
      </c>
      <c r="H26" s="188">
        <v>5136500.8441000003</v>
      </c>
      <c r="I26" s="208">
        <f>H26/H79</f>
        <v>7.2980798859409418E-2</v>
      </c>
      <c r="J26" s="242">
        <f t="shared" si="6"/>
        <v>1.1460777338706776</v>
      </c>
      <c r="K26" s="177">
        <v>1098290.2042799999</v>
      </c>
      <c r="L26" s="248">
        <f>K26/K79</f>
        <v>6.808168901771558E-2</v>
      </c>
      <c r="M26" s="248">
        <f t="shared" si="2"/>
        <v>0.2138206996581227</v>
      </c>
      <c r="N26" s="249">
        <f t="shared" si="1"/>
        <v>44087.654549999861</v>
      </c>
      <c r="O26" s="250">
        <f t="shared" si="7"/>
        <v>1.0418208574446073</v>
      </c>
      <c r="AMF26" s="44"/>
      <c r="AMG26" s="44"/>
      <c r="AMH26" s="44"/>
      <c r="AMI26" s="44"/>
      <c r="AMJ26" s="44"/>
    </row>
    <row r="27" spans="1:1024" s="54" customFormat="1" ht="30.75" customHeight="1" outlineLevel="1" x14ac:dyDescent="0.2">
      <c r="A27" s="293" t="s">
        <v>33</v>
      </c>
      <c r="B27" s="202" t="s">
        <v>34</v>
      </c>
      <c r="C27" s="194">
        <f>C26-C28</f>
        <v>214428.69869999995</v>
      </c>
      <c r="D27" s="194">
        <f>D26-D28</f>
        <v>1021400.517</v>
      </c>
      <c r="E27" s="194">
        <f>E26-E28</f>
        <v>1444224.3624500004</v>
      </c>
      <c r="F27" s="210">
        <f>E27/E79</f>
        <v>2.0469664167090625E-2</v>
      </c>
      <c r="G27" s="211">
        <f t="shared" si="5"/>
        <v>1.4139647850305528</v>
      </c>
      <c r="H27" s="178">
        <f>H26-H28</f>
        <v>1121559.3850000007</v>
      </c>
      <c r="I27" s="212">
        <f>H27/H79</f>
        <v>1.5935420312368283E-2</v>
      </c>
      <c r="J27" s="212">
        <f t="shared" si="6"/>
        <v>1.0980603263195732</v>
      </c>
      <c r="K27" s="178">
        <f>K26-K28</f>
        <v>134457.03040000005</v>
      </c>
      <c r="L27" s="212">
        <f>K27/K79</f>
        <v>8.3348296235960777E-3</v>
      </c>
      <c r="M27" s="251">
        <f t="shared" si="0"/>
        <v>0.11988400453712932</v>
      </c>
      <c r="N27" s="252">
        <f t="shared" si="1"/>
        <v>-79971.668299999903</v>
      </c>
      <c r="O27" s="212">
        <f t="shared" si="7"/>
        <v>0.62704773761703603</v>
      </c>
      <c r="AMF27" s="44"/>
      <c r="AMG27" s="44"/>
      <c r="AMH27" s="44"/>
      <c r="AMI27" s="44"/>
      <c r="AMJ27" s="44"/>
    </row>
    <row r="28" spans="1:1024" s="54" customFormat="1" ht="31.5" outlineLevel="1" x14ac:dyDescent="0.2">
      <c r="A28" s="293" t="s">
        <v>35</v>
      </c>
      <c r="B28" s="202" t="s">
        <v>36</v>
      </c>
      <c r="C28" s="178">
        <v>839773.85103000014</v>
      </c>
      <c r="D28" s="194">
        <v>3460407.90864</v>
      </c>
      <c r="E28" s="195">
        <v>3542205.6064599999</v>
      </c>
      <c r="F28" s="210">
        <f>E28/E79</f>
        <v>5.0205328936577906E-2</v>
      </c>
      <c r="G28" s="211">
        <f t="shared" si="5"/>
        <v>1.0236381663606091</v>
      </c>
      <c r="H28" s="178">
        <v>4014941.4590999996</v>
      </c>
      <c r="I28" s="212">
        <f>H28/H79</f>
        <v>5.7045378547041135E-2</v>
      </c>
      <c r="J28" s="212">
        <f t="shared" si="6"/>
        <v>1.1602509198627802</v>
      </c>
      <c r="K28" s="178">
        <v>963833.1738799999</v>
      </c>
      <c r="L28" s="212">
        <f>K28/K79</f>
        <v>5.9746859394119493E-2</v>
      </c>
      <c r="M28" s="251">
        <f t="shared" si="0"/>
        <v>0.24006157591549426</v>
      </c>
      <c r="N28" s="252">
        <f t="shared" si="1"/>
        <v>124059.32284999976</v>
      </c>
      <c r="O28" s="212">
        <f t="shared" si="7"/>
        <v>1.1477294425134081</v>
      </c>
      <c r="AMF28" s="44"/>
      <c r="AMG28" s="44"/>
      <c r="AMH28" s="44"/>
      <c r="AMI28" s="44"/>
      <c r="AMJ28" s="44"/>
    </row>
    <row r="29" spans="1:1024" s="54" customFormat="1" x14ac:dyDescent="0.2">
      <c r="A29" s="292" t="s">
        <v>37</v>
      </c>
      <c r="B29" s="197" t="s">
        <v>38</v>
      </c>
      <c r="C29" s="177">
        <v>416678.37310000003</v>
      </c>
      <c r="D29" s="179">
        <v>2202859.51291</v>
      </c>
      <c r="E29" s="192">
        <v>2439958.4717899999</v>
      </c>
      <c r="F29" s="209">
        <f>E29/E79</f>
        <v>3.4582667207234623E-2</v>
      </c>
      <c r="G29" s="208">
        <f t="shared" si="5"/>
        <v>1.107632355804111</v>
      </c>
      <c r="H29" s="183">
        <v>2612527.90607</v>
      </c>
      <c r="I29" s="208">
        <f>H29/H79</f>
        <v>3.7119505946639493E-2</v>
      </c>
      <c r="J29" s="208">
        <f t="shared" si="6"/>
        <v>1.1859711846166821</v>
      </c>
      <c r="K29" s="177">
        <v>466564.42481</v>
      </c>
      <c r="L29" s="248">
        <f>K29/K79</f>
        <v>2.8921767628317722E-2</v>
      </c>
      <c r="M29" s="248">
        <f>K29/H29</f>
        <v>0.17858734589053568</v>
      </c>
      <c r="N29" s="249">
        <f t="shared" si="1"/>
        <v>49886.051709999971</v>
      </c>
      <c r="O29" s="250">
        <f t="shared" si="7"/>
        <v>1.1197231604291296</v>
      </c>
      <c r="AMF29" s="44"/>
      <c r="AMG29" s="44"/>
      <c r="AMH29" s="44"/>
      <c r="AMI29" s="44"/>
      <c r="AMJ29" s="44"/>
    </row>
    <row r="30" spans="1:1024" s="54" customFormat="1" ht="47.25" x14ac:dyDescent="0.2">
      <c r="A30" s="292" t="s">
        <v>39</v>
      </c>
      <c r="B30" s="197" t="s">
        <v>40</v>
      </c>
      <c r="C30" s="177">
        <v>296180.33976999996</v>
      </c>
      <c r="D30" s="179">
        <v>1873923.2716300001</v>
      </c>
      <c r="E30" s="192">
        <v>2107738.6489900001</v>
      </c>
      <c r="F30" s="208">
        <f>E30/E79</f>
        <v>2.9873961012284404E-2</v>
      </c>
      <c r="G30" s="208">
        <f t="shared" si="5"/>
        <v>1.1247731862343646</v>
      </c>
      <c r="H30" s="183">
        <v>2254484.7432199996</v>
      </c>
      <c r="I30" s="208">
        <f>H30/H79</f>
        <v>3.2032331458786159E-2</v>
      </c>
      <c r="J30" s="208">
        <f t="shared" si="6"/>
        <v>1.203082739486433</v>
      </c>
      <c r="K30" s="177">
        <v>312484.34549000004</v>
      </c>
      <c r="L30" s="248">
        <f>K30/K79</f>
        <v>1.9370528799809661E-2</v>
      </c>
      <c r="M30" s="248">
        <f t="shared" si="0"/>
        <v>0.13860565986518492</v>
      </c>
      <c r="N30" s="249">
        <f t="shared" si="1"/>
        <v>16304.005720000074</v>
      </c>
      <c r="O30" s="250">
        <f t="shared" si="7"/>
        <v>1.0550475623488751</v>
      </c>
      <c r="AMF30" s="44"/>
      <c r="AMG30" s="44"/>
      <c r="AMH30" s="44"/>
      <c r="AMI30" s="44"/>
      <c r="AMJ30" s="44"/>
    </row>
    <row r="31" spans="1:1024" s="54" customFormat="1" ht="63" x14ac:dyDescent="0.2">
      <c r="A31" s="292" t="s">
        <v>41</v>
      </c>
      <c r="B31" s="197" t="s">
        <v>42</v>
      </c>
      <c r="C31" s="179">
        <v>99749.857380000001</v>
      </c>
      <c r="D31" s="179">
        <v>901464.16365</v>
      </c>
      <c r="E31" s="192">
        <v>1034651.41025</v>
      </c>
      <c r="F31" s="208">
        <f>E31/E79</f>
        <v>1.4664596061719899E-2</v>
      </c>
      <c r="G31" s="208">
        <f t="shared" si="5"/>
        <v>1.1477454700592078</v>
      </c>
      <c r="H31" s="183">
        <v>1161418.3712299999</v>
      </c>
      <c r="I31" s="208" t="s">
        <v>326</v>
      </c>
      <c r="J31" s="208">
        <f t="shared" si="6"/>
        <v>1.288368875948938</v>
      </c>
      <c r="K31" s="177">
        <v>128401.30679</v>
      </c>
      <c r="L31" s="248">
        <f>K31/K79</f>
        <v>7.959442599304499E-3</v>
      </c>
      <c r="M31" s="248">
        <f t="shared" si="0"/>
        <v>0.11055560164251287</v>
      </c>
      <c r="N31" s="249">
        <f t="shared" si="1"/>
        <v>28651.449410000001</v>
      </c>
      <c r="O31" s="250">
        <f t="shared" si="7"/>
        <v>1.287232986217228</v>
      </c>
      <c r="AMF31" s="44"/>
      <c r="AMG31" s="44"/>
      <c r="AMH31" s="44"/>
      <c r="AMI31" s="44"/>
      <c r="AMJ31" s="44"/>
    </row>
    <row r="32" spans="1:1024" s="54" customFormat="1" ht="78.75" x14ac:dyDescent="0.2">
      <c r="A32" s="292" t="s">
        <v>43</v>
      </c>
      <c r="B32" s="197" t="s">
        <v>44</v>
      </c>
      <c r="C32" s="179">
        <v>196428.36138999998</v>
      </c>
      <c r="D32" s="179">
        <v>972459.10797999997</v>
      </c>
      <c r="E32" s="192">
        <v>1073045.85415</v>
      </c>
      <c r="F32" s="208">
        <f>E32/E79</f>
        <v>1.5208778387506146E-2</v>
      </c>
      <c r="G32" s="208">
        <f t="shared" si="5"/>
        <v>1.10343545075015</v>
      </c>
      <c r="H32" s="183">
        <v>1093066.3719899999</v>
      </c>
      <c r="I32" s="208" t="s">
        <v>326</v>
      </c>
      <c r="J32" s="208">
        <f t="shared" si="6"/>
        <v>1.1240229671564559</v>
      </c>
      <c r="K32" s="177">
        <v>184082.4387</v>
      </c>
      <c r="L32" s="248">
        <f>K32/K79</f>
        <v>1.1411049007226687E-2</v>
      </c>
      <c r="M32" s="248">
        <f t="shared" si="0"/>
        <v>0.16840920498255352</v>
      </c>
      <c r="N32" s="249">
        <f t="shared" si="1"/>
        <v>-12345.922689999978</v>
      </c>
      <c r="O32" s="250">
        <f t="shared" si="7"/>
        <v>0.93714796273493473</v>
      </c>
      <c r="AMF32" s="44"/>
      <c r="AMG32" s="44"/>
      <c r="AMH32" s="44"/>
      <c r="AMI32" s="44"/>
      <c r="AMJ32" s="44"/>
    </row>
    <row r="33" spans="1:1024" s="54" customFormat="1" ht="78.75" x14ac:dyDescent="0.2">
      <c r="A33" s="292" t="s">
        <v>45</v>
      </c>
      <c r="B33" s="197" t="s">
        <v>46</v>
      </c>
      <c r="C33" s="179">
        <v>2.121</v>
      </c>
      <c r="D33" s="179">
        <v>0</v>
      </c>
      <c r="E33" s="192">
        <v>36.028400000000005</v>
      </c>
      <c r="F33" s="208">
        <f>E33/E79</f>
        <v>5.1064728421179787E-7</v>
      </c>
      <c r="G33" s="208" t="e">
        <f t="shared" si="5"/>
        <v>#DIV/0!</v>
      </c>
      <c r="H33" s="183">
        <v>0</v>
      </c>
      <c r="I33" s="208" t="s">
        <v>326</v>
      </c>
      <c r="J33" s="208" t="e">
        <f t="shared" si="6"/>
        <v>#DIV/0!</v>
      </c>
      <c r="K33" s="177">
        <v>0.6</v>
      </c>
      <c r="L33" s="248">
        <f>K33/K79</f>
        <v>3.7193278471793802E-8</v>
      </c>
      <c r="M33" s="248" t="e">
        <f t="shared" si="0"/>
        <v>#DIV/0!</v>
      </c>
      <c r="N33" s="249">
        <f t="shared" si="1"/>
        <v>-1.5209999999999999</v>
      </c>
      <c r="O33" s="250">
        <f t="shared" si="7"/>
        <v>0.28288543140028288</v>
      </c>
      <c r="AMF33" s="44"/>
      <c r="AMG33" s="44"/>
      <c r="AMH33" s="44"/>
      <c r="AMI33" s="44"/>
      <c r="AMJ33" s="44"/>
    </row>
    <row r="34" spans="1:1024" s="54" customFormat="1" ht="31.5" x14ac:dyDescent="0.2">
      <c r="A34" s="292" t="s">
        <v>47</v>
      </c>
      <c r="B34" s="197" t="s">
        <v>313</v>
      </c>
      <c r="C34" s="177">
        <v>67448.517890000003</v>
      </c>
      <c r="D34" s="179">
        <v>170944.75404</v>
      </c>
      <c r="E34" s="192">
        <v>167492.90093</v>
      </c>
      <c r="F34" s="208">
        <f>E34/E79</f>
        <v>2.3739548518574294E-3</v>
      </c>
      <c r="G34" s="208" t="s">
        <v>326</v>
      </c>
      <c r="H34" s="183">
        <v>193407.29605999999</v>
      </c>
      <c r="I34" s="208" t="s">
        <v>326</v>
      </c>
      <c r="J34" s="208" t="s">
        <v>326</v>
      </c>
      <c r="K34" s="177">
        <v>77161.736700000009</v>
      </c>
      <c r="L34" s="248">
        <f>K34/K79</f>
        <v>4.7831632674172203E-3</v>
      </c>
      <c r="M34" s="248" t="s">
        <v>326</v>
      </c>
      <c r="N34" s="249">
        <f t="shared" si="1"/>
        <v>9713.2188100000058</v>
      </c>
      <c r="O34" s="250">
        <f t="shared" si="7"/>
        <v>1.1440093735764667</v>
      </c>
      <c r="AMF34" s="44"/>
      <c r="AMG34" s="44"/>
      <c r="AMH34" s="44"/>
      <c r="AMI34" s="44"/>
      <c r="AMJ34" s="44"/>
    </row>
    <row r="35" spans="1:1024" s="54" customFormat="1" x14ac:dyDescent="0.2">
      <c r="A35" s="292" t="s">
        <v>48</v>
      </c>
      <c r="B35" s="197" t="s">
        <v>308</v>
      </c>
      <c r="C35" s="177">
        <v>24456.984670000002</v>
      </c>
      <c r="D35" s="179">
        <v>80000</v>
      </c>
      <c r="E35" s="192">
        <v>106707.96829999999</v>
      </c>
      <c r="F35" s="208">
        <f>E35/E79</f>
        <v>1.5124217066579035E-3</v>
      </c>
      <c r="G35" s="208">
        <f t="shared" ref="G35:G41" si="8">E35/D35</f>
        <v>1.3338496037499998</v>
      </c>
      <c r="H35" s="183">
        <v>96000</v>
      </c>
      <c r="I35" s="208">
        <f>H35/H84</f>
        <v>1.3092750453107049E-2</v>
      </c>
      <c r="J35" s="208">
        <f t="shared" ref="J35:J41" si="9">H35/D35</f>
        <v>1.2</v>
      </c>
      <c r="K35" s="177">
        <v>44595.4133</v>
      </c>
      <c r="L35" s="248">
        <f>K35/K79</f>
        <v>2.7644160423860621E-3</v>
      </c>
      <c r="M35" s="248">
        <f t="shared" si="0"/>
        <v>0.46453555520833334</v>
      </c>
      <c r="N35" s="249">
        <f t="shared" si="1"/>
        <v>20138.428629999999</v>
      </c>
      <c r="O35" s="250">
        <f t="shared" si="7"/>
        <v>1.8234223843098152</v>
      </c>
      <c r="AMF35" s="44"/>
      <c r="AMG35" s="44"/>
      <c r="AMH35" s="44"/>
      <c r="AMI35" s="44"/>
      <c r="AMJ35" s="44"/>
    </row>
    <row r="36" spans="1:1024" s="54" customFormat="1" x14ac:dyDescent="0.2">
      <c r="A36" s="292" t="s">
        <v>49</v>
      </c>
      <c r="B36" s="197" t="s">
        <v>50</v>
      </c>
      <c r="C36" s="177">
        <v>673693.12778999994</v>
      </c>
      <c r="D36" s="179">
        <v>2793779.40931</v>
      </c>
      <c r="E36" s="192">
        <v>2948975.8912600004</v>
      </c>
      <c r="F36" s="208">
        <f>E36/E79</f>
        <v>4.1797208038047352E-2</v>
      </c>
      <c r="G36" s="208">
        <f t="shared" si="8"/>
        <v>1.0555507286770112</v>
      </c>
      <c r="H36" s="183">
        <v>2906118.4920700002</v>
      </c>
      <c r="I36" s="208">
        <f>H36/H79</f>
        <v>4.1290920719887998E-2</v>
      </c>
      <c r="J36" s="208">
        <f t="shared" si="9"/>
        <v>1.0402104340756615</v>
      </c>
      <c r="K36" s="177">
        <v>743939.88072999998</v>
      </c>
      <c r="L36" s="248">
        <f>K36/K79</f>
        <v>4.6115938583773268E-2</v>
      </c>
      <c r="M36" s="248">
        <f t="shared" si="0"/>
        <v>0.25599089739802688</v>
      </c>
      <c r="N36" s="249">
        <f t="shared" si="1"/>
        <v>70246.752940000035</v>
      </c>
      <c r="O36" s="250">
        <f t="shared" si="7"/>
        <v>1.1042711437037205</v>
      </c>
      <c r="AMF36" s="44"/>
      <c r="AMG36" s="44"/>
      <c r="AMH36" s="44"/>
      <c r="AMI36" s="44"/>
      <c r="AMJ36" s="44"/>
    </row>
    <row r="37" spans="1:1024" s="54" customFormat="1" x14ac:dyDescent="0.2">
      <c r="A37" s="292" t="s">
        <v>51</v>
      </c>
      <c r="B37" s="197" t="s">
        <v>52</v>
      </c>
      <c r="C37" s="177">
        <v>464447.40952999995</v>
      </c>
      <c r="D37" s="179">
        <v>1840389.7</v>
      </c>
      <c r="E37" s="192">
        <v>1731247.0906800001</v>
      </c>
      <c r="F37" s="208">
        <f>E37/E79</f>
        <v>2.4537770901714152E-2</v>
      </c>
      <c r="G37" s="208">
        <f t="shared" si="8"/>
        <v>0.94069592471637942</v>
      </c>
      <c r="H37" s="183">
        <v>1868788</v>
      </c>
      <c r="I37" s="208">
        <f>H37/H79</f>
        <v>2.6552247391438914E-2</v>
      </c>
      <c r="J37" s="208">
        <f t="shared" si="9"/>
        <v>1.0154305905971981</v>
      </c>
      <c r="K37" s="177">
        <v>513570.58632999996</v>
      </c>
      <c r="L37" s="248">
        <f>K37/K79</f>
        <v>3.1835623053823515E-2</v>
      </c>
      <c r="M37" s="248">
        <f t="shared" si="0"/>
        <v>0.27481479243766543</v>
      </c>
      <c r="N37" s="249">
        <f t="shared" si="1"/>
        <v>49123.176800000016</v>
      </c>
      <c r="O37" s="250">
        <f t="shared" si="7"/>
        <v>1.1057669303177091</v>
      </c>
      <c r="AMF37" s="44"/>
      <c r="AMG37" s="44"/>
      <c r="AMH37" s="44"/>
      <c r="AMI37" s="44"/>
      <c r="AMJ37" s="44"/>
    </row>
    <row r="38" spans="1:1024" s="54" customFormat="1" x14ac:dyDescent="0.2">
      <c r="A38" s="292" t="s">
        <v>53</v>
      </c>
      <c r="B38" s="197" t="s">
        <v>54</v>
      </c>
      <c r="C38" s="177">
        <v>95137.065260000003</v>
      </c>
      <c r="D38" s="179">
        <v>419830.83919999999</v>
      </c>
      <c r="E38" s="192">
        <v>487040.54768999998</v>
      </c>
      <c r="F38" s="208">
        <f>E38/E79</f>
        <v>6.9030523969680893E-3</v>
      </c>
      <c r="G38" s="208">
        <f t="shared" si="8"/>
        <v>1.1600875929411714</v>
      </c>
      <c r="H38" s="183">
        <v>461814</v>
      </c>
      <c r="I38" s="208">
        <f>H38/H79</f>
        <v>6.5615787220540643E-3</v>
      </c>
      <c r="J38" s="208">
        <f t="shared" si="9"/>
        <v>1.1000001831213737</v>
      </c>
      <c r="K38" s="177">
        <v>90969.352010000002</v>
      </c>
      <c r="L38" s="248">
        <f>K38/K79</f>
        <v>5.6390807361776096E-3</v>
      </c>
      <c r="M38" s="248">
        <f t="shared" si="0"/>
        <v>0.19698266403790271</v>
      </c>
      <c r="N38" s="249">
        <f t="shared" si="1"/>
        <v>-4167.7132500000007</v>
      </c>
      <c r="O38" s="250">
        <f t="shared" si="7"/>
        <v>0.95619253927362524</v>
      </c>
      <c r="AMF38" s="44"/>
      <c r="AMG38" s="44"/>
      <c r="AMH38" s="44"/>
      <c r="AMI38" s="44"/>
      <c r="AMJ38" s="44"/>
    </row>
    <row r="39" spans="1:1024" s="54" customFormat="1" x14ac:dyDescent="0.2">
      <c r="A39" s="292" t="s">
        <v>55</v>
      </c>
      <c r="B39" s="197" t="s">
        <v>56</v>
      </c>
      <c r="C39" s="177">
        <v>1512</v>
      </c>
      <c r="D39" s="179">
        <v>5430</v>
      </c>
      <c r="E39" s="192">
        <v>5754</v>
      </c>
      <c r="F39" s="208">
        <f>E39/E79</f>
        <v>8.1554120453716648E-5</v>
      </c>
      <c r="G39" s="208">
        <f t="shared" si="8"/>
        <v>1.0596685082872928</v>
      </c>
      <c r="H39" s="183">
        <v>5430</v>
      </c>
      <c r="I39" s="208">
        <f>H39/H79</f>
        <v>7.7150914568968387E-5</v>
      </c>
      <c r="J39" s="208">
        <f t="shared" si="9"/>
        <v>1</v>
      </c>
      <c r="K39" s="177">
        <v>1253</v>
      </c>
      <c r="L39" s="248">
        <f>K39/K79</f>
        <v>7.7671963208596063E-5</v>
      </c>
      <c r="M39" s="248">
        <f t="shared" si="0"/>
        <v>0.23075506445672192</v>
      </c>
      <c r="N39" s="249">
        <f t="shared" si="1"/>
        <v>-259</v>
      </c>
      <c r="O39" s="250">
        <f t="shared" si="7"/>
        <v>0.82870370370370372</v>
      </c>
      <c r="AMF39" s="44"/>
      <c r="AMG39" s="44"/>
      <c r="AMH39" s="44"/>
      <c r="AMI39" s="44"/>
      <c r="AMJ39" s="44"/>
    </row>
    <row r="40" spans="1:1024" s="54" customFormat="1" ht="47.25" x14ac:dyDescent="0.2">
      <c r="A40" s="292" t="s">
        <v>57</v>
      </c>
      <c r="B40" s="197" t="s">
        <v>58</v>
      </c>
      <c r="C40" s="177">
        <v>6172.8901100000003</v>
      </c>
      <c r="D40" s="179">
        <v>15746</v>
      </c>
      <c r="E40" s="192">
        <v>23335.74582</v>
      </c>
      <c r="F40" s="208">
        <f>E40/E79</f>
        <v>3.3074838816155624E-4</v>
      </c>
      <c r="G40" s="208">
        <f t="shared" si="8"/>
        <v>1.4820110389940302</v>
      </c>
      <c r="H40" s="183">
        <v>16047</v>
      </c>
      <c r="I40" s="208">
        <f>H40/H79</f>
        <v>2.2800013371790715E-4</v>
      </c>
      <c r="J40" s="208">
        <f t="shared" si="9"/>
        <v>1.0191159659596087</v>
      </c>
      <c r="K40" s="177">
        <v>4204.9414900000002</v>
      </c>
      <c r="L40" s="248">
        <f>K40/K79</f>
        <v>2.6065926632528263E-4</v>
      </c>
      <c r="M40" s="248">
        <f t="shared" si="0"/>
        <v>0.26203910325917618</v>
      </c>
      <c r="N40" s="249">
        <f t="shared" si="1"/>
        <v>-1967.9486200000001</v>
      </c>
      <c r="O40" s="250">
        <f t="shared" si="7"/>
        <v>0.68119493706652101</v>
      </c>
      <c r="AMF40" s="44"/>
      <c r="AMG40" s="44"/>
      <c r="AMH40" s="44"/>
      <c r="AMI40" s="44"/>
      <c r="AMJ40" s="44"/>
    </row>
    <row r="41" spans="1:1024" s="54" customFormat="1" ht="31.5" x14ac:dyDescent="0.2">
      <c r="A41" s="292" t="s">
        <v>59</v>
      </c>
      <c r="B41" s="197" t="s">
        <v>60</v>
      </c>
      <c r="C41" s="177">
        <v>6159.5901100000001</v>
      </c>
      <c r="D41" s="179">
        <v>15500</v>
      </c>
      <c r="E41" s="192">
        <v>23056.434659999999</v>
      </c>
      <c r="F41" s="208">
        <f>E41/E79</f>
        <v>3.2678958107314692E-4</v>
      </c>
      <c r="G41" s="208">
        <f t="shared" si="8"/>
        <v>1.487511913548387</v>
      </c>
      <c r="H41" s="183">
        <v>15800</v>
      </c>
      <c r="I41" s="208">
        <f>H41/H79</f>
        <v>2.2449069064267045E-4</v>
      </c>
      <c r="J41" s="208">
        <f t="shared" si="9"/>
        <v>1.0193548387096774</v>
      </c>
      <c r="K41" s="177">
        <v>4179.0655500000003</v>
      </c>
      <c r="L41" s="248">
        <f>K41/K79</f>
        <v>2.5905524792171691E-4</v>
      </c>
      <c r="M41" s="248">
        <f t="shared" si="0"/>
        <v>0.26449781962025321</v>
      </c>
      <c r="N41" s="249">
        <f t="shared" si="1"/>
        <v>-1980.5245599999998</v>
      </c>
      <c r="O41" s="250">
        <f t="shared" si="7"/>
        <v>0.67846487759231766</v>
      </c>
      <c r="AMF41" s="44"/>
      <c r="AMG41" s="44"/>
      <c r="AMH41" s="44"/>
      <c r="AMI41" s="44"/>
      <c r="AMJ41" s="44"/>
    </row>
    <row r="42" spans="1:1024" s="54" customFormat="1" ht="63" x14ac:dyDescent="0.2">
      <c r="A42" s="292" t="s">
        <v>61</v>
      </c>
      <c r="B42" s="197" t="s">
        <v>62</v>
      </c>
      <c r="C42" s="177">
        <v>0</v>
      </c>
      <c r="D42" s="179">
        <v>0</v>
      </c>
      <c r="E42" s="192">
        <v>0</v>
      </c>
      <c r="F42" s="208">
        <f>E42/E79</f>
        <v>0</v>
      </c>
      <c r="G42" s="208" t="s">
        <v>326</v>
      </c>
      <c r="H42" s="183">
        <v>0</v>
      </c>
      <c r="I42" s="208">
        <f>H42/H79</f>
        <v>0</v>
      </c>
      <c r="J42" s="208" t="s">
        <v>326</v>
      </c>
      <c r="K42" s="177">
        <v>0</v>
      </c>
      <c r="L42" s="248">
        <f>K42/K79</f>
        <v>0</v>
      </c>
      <c r="M42" s="248" t="s">
        <v>326</v>
      </c>
      <c r="N42" s="249">
        <f t="shared" si="1"/>
        <v>0</v>
      </c>
      <c r="O42" s="250" t="s">
        <v>326</v>
      </c>
      <c r="AMF42" s="44"/>
      <c r="AMG42" s="44"/>
      <c r="AMH42" s="44"/>
      <c r="AMI42" s="44"/>
      <c r="AMJ42" s="44"/>
    </row>
    <row r="43" spans="1:1024" s="54" customFormat="1" ht="63" x14ac:dyDescent="0.2">
      <c r="A43" s="292" t="s">
        <v>63</v>
      </c>
      <c r="B43" s="197" t="s">
        <v>64</v>
      </c>
      <c r="C43" s="177">
        <v>13.3</v>
      </c>
      <c r="D43" s="179">
        <v>246</v>
      </c>
      <c r="E43" s="192">
        <v>279.31115999999997</v>
      </c>
      <c r="F43" s="208">
        <f>E43/E79</f>
        <v>3.9588070884093359E-6</v>
      </c>
      <c r="G43" s="208">
        <f>E43/D43</f>
        <v>1.135411219512195</v>
      </c>
      <c r="H43" s="183">
        <v>247</v>
      </c>
      <c r="I43" s="208" t="s">
        <v>326</v>
      </c>
      <c r="J43" s="208">
        <f>H43/D43</f>
        <v>1.0040650406504066</v>
      </c>
      <c r="K43" s="177">
        <v>25.87594</v>
      </c>
      <c r="L43" s="248">
        <f>K43/K79</f>
        <v>1.6040184035657138E-6</v>
      </c>
      <c r="M43" s="248">
        <f t="shared" si="0"/>
        <v>0.10476089068825911</v>
      </c>
      <c r="N43" s="249">
        <f t="shared" si="1"/>
        <v>12.575939999999999</v>
      </c>
      <c r="O43" s="250">
        <f>K43/C43</f>
        <v>1.9455593984962405</v>
      </c>
      <c r="AMF43" s="44"/>
      <c r="AMG43" s="44"/>
      <c r="AMH43" s="44"/>
      <c r="AMI43" s="44"/>
      <c r="AMJ43" s="44"/>
    </row>
    <row r="44" spans="1:1024" s="54" customFormat="1" x14ac:dyDescent="0.2">
      <c r="A44" s="292" t="s">
        <v>65</v>
      </c>
      <c r="B44" s="197" t="s">
        <v>66</v>
      </c>
      <c r="C44" s="177">
        <v>44720.51597</v>
      </c>
      <c r="D44" s="179">
        <v>215716.56233000002</v>
      </c>
      <c r="E44" s="192">
        <v>297844.53177</v>
      </c>
      <c r="F44" s="208">
        <f>E44/E79</f>
        <v>4.2214891936829015E-3</v>
      </c>
      <c r="G44" s="208">
        <f>E44/D44</f>
        <v>1.3807216680672012</v>
      </c>
      <c r="H44" s="183">
        <v>253646.72277000002</v>
      </c>
      <c r="I44" s="208">
        <f>H44/H79</f>
        <v>3.6038815173346376E-3</v>
      </c>
      <c r="J44" s="208">
        <f>H44/D44</f>
        <v>1.1758333251295512</v>
      </c>
      <c r="K44" s="177">
        <v>116658.17589</v>
      </c>
      <c r="L44" s="248">
        <f>K44/K79</f>
        <v>7.2315000364804533E-3</v>
      </c>
      <c r="M44" s="248">
        <f>K44/H44</f>
        <v>0.45992384453467777</v>
      </c>
      <c r="N44" s="249">
        <f t="shared" si="1"/>
        <v>71937.659920000006</v>
      </c>
      <c r="O44" s="250">
        <f>K44/C44</f>
        <v>2.6086053203916109</v>
      </c>
      <c r="AMF44" s="44"/>
      <c r="AMG44" s="44"/>
      <c r="AMH44" s="44"/>
      <c r="AMI44" s="44"/>
      <c r="AMJ44" s="44"/>
    </row>
    <row r="45" spans="1:1024" s="54" customFormat="1" ht="110.25" x14ac:dyDescent="0.2">
      <c r="A45" s="292" t="s">
        <v>318</v>
      </c>
      <c r="B45" s="197" t="s">
        <v>319</v>
      </c>
      <c r="C45" s="177">
        <v>0</v>
      </c>
      <c r="D45" s="177">
        <v>0</v>
      </c>
      <c r="E45" s="192">
        <v>0</v>
      </c>
      <c r="F45" s="208">
        <f>E45/E79</f>
        <v>0</v>
      </c>
      <c r="G45" s="208" t="s">
        <v>326</v>
      </c>
      <c r="H45" s="183">
        <v>0</v>
      </c>
      <c r="I45" s="208" t="s">
        <v>326</v>
      </c>
      <c r="J45" s="208" t="s">
        <v>326</v>
      </c>
      <c r="K45" s="177">
        <v>0</v>
      </c>
      <c r="L45" s="248">
        <f>K45/K79</f>
        <v>0</v>
      </c>
      <c r="M45" s="248" t="s">
        <v>326</v>
      </c>
      <c r="N45" s="249">
        <f t="shared" si="1"/>
        <v>0</v>
      </c>
      <c r="O45" s="250" t="s">
        <v>326</v>
      </c>
      <c r="AMF45" s="44"/>
      <c r="AMG45" s="44"/>
      <c r="AMH45" s="44"/>
      <c r="AMI45" s="44"/>
      <c r="AMJ45" s="44"/>
    </row>
    <row r="46" spans="1:1024" s="54" customFormat="1" ht="173.25" x14ac:dyDescent="0.2">
      <c r="A46" s="292" t="s">
        <v>332</v>
      </c>
      <c r="B46" s="197" t="s">
        <v>331</v>
      </c>
      <c r="C46" s="177">
        <v>2</v>
      </c>
      <c r="D46" s="177">
        <v>0</v>
      </c>
      <c r="E46" s="192">
        <v>6.6501200000000003</v>
      </c>
      <c r="F46" s="208" t="s">
        <v>326</v>
      </c>
      <c r="G46" s="208" t="s">
        <v>326</v>
      </c>
      <c r="H46" s="183">
        <v>0</v>
      </c>
      <c r="I46" s="208" t="s">
        <v>326</v>
      </c>
      <c r="J46" s="208" t="s">
        <v>326</v>
      </c>
      <c r="K46" s="177">
        <v>5.4</v>
      </c>
      <c r="L46" s="248">
        <f>K46/K79</f>
        <v>3.3473950624614428E-7</v>
      </c>
      <c r="M46" s="248" t="s">
        <v>326</v>
      </c>
      <c r="N46" s="249">
        <f t="shared" si="1"/>
        <v>3.4000000000000004</v>
      </c>
      <c r="O46" s="250" t="s">
        <v>326</v>
      </c>
      <c r="AMF46" s="44"/>
      <c r="AMG46" s="44"/>
      <c r="AMH46" s="44"/>
      <c r="AMI46" s="44"/>
      <c r="AMJ46" s="44"/>
    </row>
    <row r="47" spans="1:1024" s="54" customFormat="1" ht="141.75" x14ac:dyDescent="0.2">
      <c r="A47" s="292" t="s">
        <v>67</v>
      </c>
      <c r="B47" s="197" t="s">
        <v>68</v>
      </c>
      <c r="C47" s="177">
        <v>0</v>
      </c>
      <c r="D47" s="179">
        <v>3073</v>
      </c>
      <c r="E47" s="192">
        <v>6483.3504999999996</v>
      </c>
      <c r="F47" s="208">
        <f>E47/E79</f>
        <v>9.1891544598655538E-5</v>
      </c>
      <c r="G47" s="208">
        <f>E47/D47</f>
        <v>2.1097788805727302</v>
      </c>
      <c r="H47" s="183">
        <v>5852</v>
      </c>
      <c r="I47" s="208">
        <f>H47/H79</f>
        <v>8.3146805167146043E-5</v>
      </c>
      <c r="J47" s="208">
        <f>H47/D47</f>
        <v>1.9043280182232347</v>
      </c>
      <c r="K47" s="177">
        <v>897.80050000000006</v>
      </c>
      <c r="L47" s="248">
        <f>K47/K79</f>
        <v>5.565357334769286E-5</v>
      </c>
      <c r="M47" s="248">
        <f t="shared" si="0"/>
        <v>0.1534177204374573</v>
      </c>
      <c r="N47" s="249">
        <f t="shared" si="1"/>
        <v>897.80050000000006</v>
      </c>
      <c r="O47" s="250" t="e">
        <f>K47/C47</f>
        <v>#DIV/0!</v>
      </c>
      <c r="AMF47" s="44"/>
      <c r="AMG47" s="44"/>
      <c r="AMH47" s="44"/>
      <c r="AMI47" s="44"/>
      <c r="AMJ47" s="44"/>
    </row>
    <row r="48" spans="1:1024" s="54" customFormat="1" ht="63" x14ac:dyDescent="0.2">
      <c r="A48" s="292" t="s">
        <v>69</v>
      </c>
      <c r="B48" s="197" t="s">
        <v>70</v>
      </c>
      <c r="C48" s="177">
        <v>15124.54077</v>
      </c>
      <c r="D48" s="179">
        <v>69801.86</v>
      </c>
      <c r="E48" s="192">
        <v>82550.947349999988</v>
      </c>
      <c r="F48" s="208">
        <f>E48/E79</f>
        <v>1.1700330037800347E-3</v>
      </c>
      <c r="G48" s="208">
        <f>E48/D48</f>
        <v>1.1826468141393365</v>
      </c>
      <c r="H48" s="183">
        <v>75522.94</v>
      </c>
      <c r="I48" s="208">
        <f>H48/H79</f>
        <v>1.0730504405041116E-3</v>
      </c>
      <c r="J48" s="208">
        <f>H48/D48</f>
        <v>1.0819617127681125</v>
      </c>
      <c r="K48" s="177">
        <v>23412.51035</v>
      </c>
      <c r="L48" s="248">
        <f>K44/K79</f>
        <v>7.2315000364804533E-3</v>
      </c>
      <c r="M48" s="248">
        <f>K44/H48</f>
        <v>1.544672067718762</v>
      </c>
      <c r="N48" s="249">
        <f t="shared" si="1"/>
        <v>8287.9695800000009</v>
      </c>
      <c r="O48" s="250">
        <f>K44/C48</f>
        <v>7.7131714386591588</v>
      </c>
      <c r="AMF48" s="44"/>
      <c r="AMG48" s="44"/>
      <c r="AMH48" s="44"/>
      <c r="AMI48" s="44"/>
      <c r="AMJ48" s="44"/>
    </row>
    <row r="49" spans="1:1024" s="54" customFormat="1" ht="47.25" x14ac:dyDescent="0.2">
      <c r="A49" s="292" t="s">
        <v>71</v>
      </c>
      <c r="B49" s="197" t="s">
        <v>72</v>
      </c>
      <c r="C49" s="177">
        <v>24.510210000000001</v>
      </c>
      <c r="D49" s="179">
        <v>0</v>
      </c>
      <c r="E49" s="192">
        <v>0.67671000000000003</v>
      </c>
      <c r="F49" s="208">
        <f>E49/E79</f>
        <v>9.5913258345906494E-9</v>
      </c>
      <c r="G49" s="208" t="s">
        <v>326</v>
      </c>
      <c r="H49" s="183">
        <v>0</v>
      </c>
      <c r="I49" s="208">
        <f>H49/H79</f>
        <v>0</v>
      </c>
      <c r="J49" s="208" t="s">
        <v>326</v>
      </c>
      <c r="K49" s="177">
        <v>-0.70563999999999993</v>
      </c>
      <c r="L49" s="248">
        <f>K49/K79</f>
        <v>-4.3741775034727629E-8</v>
      </c>
      <c r="M49" s="248">
        <v>0</v>
      </c>
      <c r="N49" s="249">
        <f t="shared" si="1"/>
        <v>-25.21585</v>
      </c>
      <c r="O49" s="250">
        <f>K49/C49</f>
        <v>-2.8789635013327097E-2</v>
      </c>
      <c r="AMF49" s="44"/>
      <c r="AMG49" s="44"/>
      <c r="AMH49" s="44"/>
      <c r="AMI49" s="44"/>
      <c r="AMJ49" s="44"/>
    </row>
    <row r="50" spans="1:1024" s="54" customFormat="1" ht="47.25" x14ac:dyDescent="0.2">
      <c r="A50" s="292" t="s">
        <v>309</v>
      </c>
      <c r="B50" s="197" t="s">
        <v>310</v>
      </c>
      <c r="C50" s="177">
        <v>0</v>
      </c>
      <c r="D50" s="179">
        <v>0</v>
      </c>
      <c r="E50" s="192">
        <v>0.60117999999999994</v>
      </c>
      <c r="F50" s="208">
        <f>E50/E79</f>
        <v>8.5208039858125416E-9</v>
      </c>
      <c r="G50" s="208" t="s">
        <v>326</v>
      </c>
      <c r="H50" s="183">
        <v>0</v>
      </c>
      <c r="I50" s="208" t="s">
        <v>326</v>
      </c>
      <c r="J50" s="208" t="s">
        <v>326</v>
      </c>
      <c r="K50" s="177">
        <v>0</v>
      </c>
      <c r="L50" s="248">
        <f>K50/K79</f>
        <v>0</v>
      </c>
      <c r="M50" s="248">
        <v>0</v>
      </c>
      <c r="N50" s="249">
        <f t="shared" si="1"/>
        <v>0</v>
      </c>
      <c r="O50" s="250" t="s">
        <v>326</v>
      </c>
      <c r="AMF50" s="44"/>
      <c r="AMG50" s="44"/>
      <c r="AMH50" s="44"/>
      <c r="AMI50" s="44"/>
      <c r="AMJ50" s="44"/>
    </row>
    <row r="51" spans="1:1024" s="54" customFormat="1" ht="37.5" customHeight="1" x14ac:dyDescent="0.2">
      <c r="A51" s="292" t="s">
        <v>320</v>
      </c>
      <c r="B51" s="197" t="s">
        <v>321</v>
      </c>
      <c r="C51" s="177">
        <v>0</v>
      </c>
      <c r="D51" s="179">
        <v>0</v>
      </c>
      <c r="E51" s="192">
        <v>0</v>
      </c>
      <c r="F51" s="208">
        <f>E51/E79</f>
        <v>0</v>
      </c>
      <c r="G51" s="208" t="s">
        <v>326</v>
      </c>
      <c r="H51" s="183">
        <v>0</v>
      </c>
      <c r="I51" s="208" t="s">
        <v>326</v>
      </c>
      <c r="J51" s="208" t="s">
        <v>326</v>
      </c>
      <c r="K51" s="177">
        <v>0</v>
      </c>
      <c r="L51" s="248">
        <f>K51/K79</f>
        <v>0</v>
      </c>
      <c r="M51" s="248">
        <v>0</v>
      </c>
      <c r="N51" s="249">
        <f t="shared" si="1"/>
        <v>0</v>
      </c>
      <c r="O51" s="250" t="s">
        <v>326</v>
      </c>
      <c r="AMF51" s="44"/>
      <c r="AMG51" s="44"/>
      <c r="AMH51" s="44"/>
      <c r="AMI51" s="44"/>
      <c r="AMJ51" s="44"/>
    </row>
    <row r="52" spans="1:1024" s="54" customFormat="1" ht="35.25" customHeight="1" x14ac:dyDescent="0.2">
      <c r="A52" s="292" t="s">
        <v>49</v>
      </c>
      <c r="B52" s="197" t="s">
        <v>73</v>
      </c>
      <c r="C52" s="177">
        <v>0</v>
      </c>
      <c r="D52" s="179">
        <v>0</v>
      </c>
      <c r="E52" s="192">
        <v>-6.4986499999999996</v>
      </c>
      <c r="F52" s="208">
        <f>E52/E79</f>
        <v>-9.2108391533984296E-8</v>
      </c>
      <c r="G52" s="208" t="s">
        <v>326</v>
      </c>
      <c r="H52" s="183">
        <v>0</v>
      </c>
      <c r="I52" s="208">
        <f>H52/H79</f>
        <v>0</v>
      </c>
      <c r="J52" s="208" t="s">
        <v>326</v>
      </c>
      <c r="K52" s="177">
        <v>-0.70525000000000004</v>
      </c>
      <c r="L52" s="248">
        <f>K52/K79</f>
        <v>-4.3717599403720972E-8</v>
      </c>
      <c r="M52" s="248">
        <v>0</v>
      </c>
      <c r="N52" s="249">
        <f t="shared" si="1"/>
        <v>-0.70525000000000004</v>
      </c>
      <c r="O52" s="250" t="e">
        <f t="shared" ref="O52:O65" si="10">K52/C52</f>
        <v>#DIV/0!</v>
      </c>
      <c r="AMF52" s="44"/>
      <c r="AMG52" s="44"/>
      <c r="AMH52" s="44"/>
      <c r="AMI52" s="44"/>
      <c r="AMJ52" s="44"/>
    </row>
    <row r="53" spans="1:1024" s="54" customFormat="1" ht="47.25" x14ac:dyDescent="0.2">
      <c r="A53" s="292" t="s">
        <v>74</v>
      </c>
      <c r="B53" s="197" t="s">
        <v>75</v>
      </c>
      <c r="C53" s="177">
        <v>0</v>
      </c>
      <c r="D53" s="179">
        <v>0</v>
      </c>
      <c r="E53" s="192">
        <v>0.49213999999999997</v>
      </c>
      <c r="F53" s="208">
        <f>E53/E79</f>
        <v>6.975329308323272E-9</v>
      </c>
      <c r="G53" s="208" t="s">
        <v>326</v>
      </c>
      <c r="H53" s="183">
        <v>0</v>
      </c>
      <c r="I53" s="208">
        <f>H53/H79</f>
        <v>0</v>
      </c>
      <c r="J53" s="208" t="s">
        <v>326</v>
      </c>
      <c r="K53" s="177">
        <v>0</v>
      </c>
      <c r="L53" s="248">
        <f>K53/K79</f>
        <v>0</v>
      </c>
      <c r="M53" s="248">
        <v>0</v>
      </c>
      <c r="N53" s="249">
        <f t="shared" si="1"/>
        <v>0</v>
      </c>
      <c r="O53" s="250" t="e">
        <f t="shared" si="10"/>
        <v>#DIV/0!</v>
      </c>
      <c r="AMF53" s="44"/>
      <c r="AMG53" s="44"/>
      <c r="AMH53" s="44"/>
      <c r="AMI53" s="44"/>
      <c r="AMJ53" s="44"/>
    </row>
    <row r="54" spans="1:1024" s="54" customFormat="1" x14ac:dyDescent="0.2">
      <c r="A54" s="294" t="s">
        <v>76</v>
      </c>
      <c r="B54" s="190"/>
      <c r="C54" s="196">
        <f>C55+C56+C57+C58+C59+C60+C61</f>
        <v>1130362.73443</v>
      </c>
      <c r="D54" s="196">
        <f>D55+D56+D57+D58+D59+D60+D61</f>
        <v>5821116.3692599991</v>
      </c>
      <c r="E54" s="196">
        <f>E55+E56+E57+E58+E59+E60+E61</f>
        <v>6115264.6850299994</v>
      </c>
      <c r="F54" s="207">
        <f>E54/E79</f>
        <v>8.6674493001268019E-2</v>
      </c>
      <c r="G54" s="207">
        <f t="shared" ref="G54:G65" si="11">E54/D54</f>
        <v>1.0505312550223753</v>
      </c>
      <c r="H54" s="196">
        <f>H55+H56+H57+H58+H59+H60+H61</f>
        <v>5736921.5889900001</v>
      </c>
      <c r="I54" s="207">
        <f>H54/H79</f>
        <v>8.1511739852861489E-2</v>
      </c>
      <c r="J54" s="207">
        <f t="shared" ref="J54:J65" si="12">H54/D54</f>
        <v>0.98553631727504831</v>
      </c>
      <c r="K54" s="196">
        <f>K55+K56+K57+K58+K59+K60+K61</f>
        <v>1588272.5502299999</v>
      </c>
      <c r="L54" s="207">
        <f>K54/K79</f>
        <v>9.8455105416350844E-2</v>
      </c>
      <c r="M54" s="245">
        <f>K54/H54</f>
        <v>0.27685101244509419</v>
      </c>
      <c r="N54" s="246">
        <f t="shared" si="1"/>
        <v>457909.81579999998</v>
      </c>
      <c r="O54" s="247">
        <f t="shared" si="10"/>
        <v>1.4050998868349167</v>
      </c>
      <c r="AMF54" s="44"/>
      <c r="AMG54" s="44"/>
      <c r="AMH54" s="44"/>
      <c r="AMI54" s="44"/>
      <c r="AMJ54" s="44"/>
    </row>
    <row r="55" spans="1:1024" s="54" customFormat="1" ht="69" customHeight="1" x14ac:dyDescent="0.2">
      <c r="A55" s="292" t="s">
        <v>77</v>
      </c>
      <c r="B55" s="197" t="s">
        <v>78</v>
      </c>
      <c r="C55" s="177">
        <v>595893.15670000005</v>
      </c>
      <c r="D55" s="197">
        <v>3491719.4821500001</v>
      </c>
      <c r="E55" s="193">
        <v>3516099.0874899998</v>
      </c>
      <c r="F55" s="209">
        <f>E55/E79</f>
        <v>4.9835309090782522E-2</v>
      </c>
      <c r="G55" s="209">
        <f t="shared" si="11"/>
        <v>1.0069821202604134</v>
      </c>
      <c r="H55" s="188">
        <v>3373319.5011900002</v>
      </c>
      <c r="I55" s="208">
        <f>H55/H79</f>
        <v>4.79290395304134E-2</v>
      </c>
      <c r="J55" s="208">
        <f t="shared" si="12"/>
        <v>0.96609121048661795</v>
      </c>
      <c r="K55" s="188">
        <v>938322.67469000001</v>
      </c>
      <c r="L55" s="248">
        <f>K55/K79</f>
        <v>5.8165494226905937E-2</v>
      </c>
      <c r="M55" s="248">
        <f>K55/H55</f>
        <v>0.27816003623700319</v>
      </c>
      <c r="N55" s="249">
        <f t="shared" si="1"/>
        <v>342429.51798999996</v>
      </c>
      <c r="O55" s="250">
        <f t="shared" si="10"/>
        <v>1.5746491869219346</v>
      </c>
      <c r="AMF55" s="44"/>
      <c r="AMG55" s="44"/>
      <c r="AMH55" s="44"/>
      <c r="AMI55" s="44"/>
      <c r="AMJ55" s="44"/>
    </row>
    <row r="56" spans="1:1024" s="54" customFormat="1" ht="36.75" customHeight="1" x14ac:dyDescent="0.2">
      <c r="A56" s="292" t="s">
        <v>79</v>
      </c>
      <c r="B56" s="197" t="s">
        <v>80</v>
      </c>
      <c r="C56" s="177">
        <v>1572.6320000000001</v>
      </c>
      <c r="D56" s="197">
        <v>13620.232239999999</v>
      </c>
      <c r="E56" s="193">
        <v>19248.255379999999</v>
      </c>
      <c r="F56" s="209">
        <f>E56/E79</f>
        <v>2.7281448345228002E-4</v>
      </c>
      <c r="G56" s="209">
        <f t="shared" si="11"/>
        <v>1.4132105121872722</v>
      </c>
      <c r="H56" s="188">
        <v>11152.713009999999</v>
      </c>
      <c r="I56" s="208">
        <f>H56/H79</f>
        <v>1.5846077507306305E-4</v>
      </c>
      <c r="J56" s="208">
        <f t="shared" si="12"/>
        <v>0.81883427635298534</v>
      </c>
      <c r="K56" s="188">
        <v>3159.3584000000001</v>
      </c>
      <c r="L56" s="248">
        <f>K56/K79</f>
        <v>1.9584482793900154E-4</v>
      </c>
      <c r="M56" s="248">
        <f>K56/H56</f>
        <v>0.28328160127201196</v>
      </c>
      <c r="N56" s="249">
        <f t="shared" si="1"/>
        <v>1586.7264</v>
      </c>
      <c r="O56" s="250">
        <f t="shared" si="10"/>
        <v>2.0089623001439625</v>
      </c>
      <c r="AMF56" s="44"/>
      <c r="AMG56" s="44"/>
      <c r="AMH56" s="44"/>
      <c r="AMI56" s="44"/>
      <c r="AMJ56" s="44"/>
    </row>
    <row r="57" spans="1:1024" s="54" customFormat="1" ht="53.25" customHeight="1" x14ac:dyDescent="0.25">
      <c r="A57" s="295" t="s">
        <v>81</v>
      </c>
      <c r="B57" s="197" t="s">
        <v>82</v>
      </c>
      <c r="C57" s="177">
        <v>242493.16247000001</v>
      </c>
      <c r="D57" s="197">
        <v>857437.45837000001</v>
      </c>
      <c r="E57" s="193">
        <v>912381.36157000007</v>
      </c>
      <c r="F57" s="209">
        <f>E57/E79</f>
        <v>1.2931605745777857E-2</v>
      </c>
      <c r="G57" s="209">
        <f t="shared" si="11"/>
        <v>1.0640791962884957</v>
      </c>
      <c r="H57" s="188">
        <v>930600.5130700001</v>
      </c>
      <c r="I57" s="208">
        <f>H57/H79</f>
        <v>1.3222224803259987E-2</v>
      </c>
      <c r="J57" s="208">
        <f t="shared" si="12"/>
        <v>1.0853275699420504</v>
      </c>
      <c r="K57" s="188">
        <v>251815.88163999998</v>
      </c>
      <c r="L57" s="248">
        <f>K57/K79</f>
        <v>1.5609763682427981E-2</v>
      </c>
      <c r="M57" s="248">
        <f>K57/H57</f>
        <v>0.27059503847604077</v>
      </c>
      <c r="N57" s="249">
        <f t="shared" si="1"/>
        <v>9322.7191699999676</v>
      </c>
      <c r="O57" s="250">
        <f t="shared" si="10"/>
        <v>1.0384452867661922</v>
      </c>
      <c r="AMF57" s="44"/>
      <c r="AMG57" s="44"/>
      <c r="AMH57" s="44"/>
      <c r="AMI57" s="44"/>
      <c r="AMJ57" s="44"/>
    </row>
    <row r="58" spans="1:1024" s="54" customFormat="1" ht="39.75" customHeight="1" x14ac:dyDescent="0.2">
      <c r="A58" s="292" t="s">
        <v>83</v>
      </c>
      <c r="B58" s="197" t="s">
        <v>84</v>
      </c>
      <c r="C58" s="177">
        <v>47384.981220000001</v>
      </c>
      <c r="D58" s="197">
        <v>427428.83958999999</v>
      </c>
      <c r="E58" s="193">
        <v>369390.83650999999</v>
      </c>
      <c r="F58" s="209">
        <f>E58/E79</f>
        <v>5.2355482751539261E-3</v>
      </c>
      <c r="G58" s="209">
        <f t="shared" si="11"/>
        <v>0.86421598707361102</v>
      </c>
      <c r="H58" s="188">
        <v>350097.18657000002</v>
      </c>
      <c r="I58" s="208">
        <f>H58/H79</f>
        <v>4.974275899060453E-3</v>
      </c>
      <c r="J58" s="208">
        <f t="shared" si="12"/>
        <v>0.81907712850125336</v>
      </c>
      <c r="K58" s="188">
        <v>75440.791580000005</v>
      </c>
      <c r="L58" s="248">
        <f>K58/K79</f>
        <v>4.6764839489458294E-3</v>
      </c>
      <c r="M58" s="248">
        <v>0</v>
      </c>
      <c r="N58" s="249">
        <f t="shared" si="1"/>
        <v>28055.810360000003</v>
      </c>
      <c r="O58" s="250">
        <f t="shared" si="10"/>
        <v>1.5920823357456213</v>
      </c>
      <c r="AMF58" s="44"/>
      <c r="AMG58" s="44"/>
      <c r="AMH58" s="44"/>
      <c r="AMI58" s="44"/>
      <c r="AMJ58" s="44"/>
    </row>
    <row r="59" spans="1:1024" s="54" customFormat="1" ht="28.5" customHeight="1" x14ac:dyDescent="0.2">
      <c r="A59" s="292" t="s">
        <v>85</v>
      </c>
      <c r="B59" s="197" t="s">
        <v>86</v>
      </c>
      <c r="C59" s="177">
        <v>0</v>
      </c>
      <c r="D59" s="197">
        <v>131.1</v>
      </c>
      <c r="E59" s="193">
        <v>34.371000000000002</v>
      </c>
      <c r="F59" s="209">
        <f>E59/E79</f>
        <v>4.8715618250168496E-7</v>
      </c>
      <c r="G59" s="209">
        <f t="shared" si="11"/>
        <v>0.26217391304347831</v>
      </c>
      <c r="H59" s="188">
        <v>131.1</v>
      </c>
      <c r="I59" s="208">
        <f>H59/H79</f>
        <v>1.8627044014717782E-6</v>
      </c>
      <c r="J59" s="208">
        <f t="shared" si="12"/>
        <v>1</v>
      </c>
      <c r="K59" s="188">
        <v>0</v>
      </c>
      <c r="L59" s="248">
        <f>K59/K79</f>
        <v>0</v>
      </c>
      <c r="M59" s="248">
        <f t="shared" ref="M59:M65" si="13">K59/H59</f>
        <v>0</v>
      </c>
      <c r="N59" s="249">
        <f t="shared" si="1"/>
        <v>0</v>
      </c>
      <c r="O59" s="250" t="e">
        <f t="shared" si="10"/>
        <v>#DIV/0!</v>
      </c>
      <c r="AMF59" s="44"/>
      <c r="AMG59" s="44"/>
      <c r="AMH59" s="44"/>
      <c r="AMI59" s="44"/>
      <c r="AMJ59" s="44"/>
    </row>
    <row r="60" spans="1:1024" s="54" customFormat="1" ht="31.5" x14ac:dyDescent="0.2">
      <c r="A60" s="292" t="s">
        <v>87</v>
      </c>
      <c r="B60" s="197" t="s">
        <v>88</v>
      </c>
      <c r="C60" s="177">
        <v>225944.57306999998</v>
      </c>
      <c r="D60" s="197">
        <v>973829.19196000008</v>
      </c>
      <c r="E60" s="193">
        <v>1246741.3685999999</v>
      </c>
      <c r="F60" s="209">
        <f>E60/E79</f>
        <v>1.7670645768063251E-2</v>
      </c>
      <c r="G60" s="209">
        <f t="shared" si="11"/>
        <v>1.2802464527590478</v>
      </c>
      <c r="H60" s="188">
        <v>1019794.88011</v>
      </c>
      <c r="I60" s="208">
        <f>H60/H79</f>
        <v>1.4489522591756534E-2</v>
      </c>
      <c r="J60" s="208">
        <f t="shared" si="12"/>
        <v>1.047200975827687</v>
      </c>
      <c r="K60" s="188">
        <v>302133.83191000001</v>
      </c>
      <c r="L60" s="248">
        <f>K60/K79</f>
        <v>1.8728912909964621E-2</v>
      </c>
      <c r="M60" s="248">
        <f t="shared" si="13"/>
        <v>0.2962692182543713</v>
      </c>
      <c r="N60" s="249">
        <f t="shared" si="1"/>
        <v>76189.258840000024</v>
      </c>
      <c r="O60" s="250">
        <f t="shared" si="10"/>
        <v>1.3372033140906456</v>
      </c>
      <c r="AMF60" s="44"/>
      <c r="AMG60" s="44"/>
      <c r="AMH60" s="44"/>
      <c r="AMI60" s="44"/>
      <c r="AMJ60" s="44"/>
    </row>
    <row r="61" spans="1:1024" s="54" customFormat="1" x14ac:dyDescent="0.2">
      <c r="A61" s="292" t="s">
        <v>89</v>
      </c>
      <c r="B61" s="197" t="s">
        <v>90</v>
      </c>
      <c r="C61" s="177">
        <v>17074.22897</v>
      </c>
      <c r="D61" s="197">
        <v>56950.06495</v>
      </c>
      <c r="E61" s="193">
        <v>51369.404479999997</v>
      </c>
      <c r="F61" s="209">
        <f>E61/E79</f>
        <v>7.2808248185568492E-4</v>
      </c>
      <c r="G61" s="209">
        <f t="shared" si="11"/>
        <v>0.90200782958018377</v>
      </c>
      <c r="H61" s="188">
        <v>51825.695039999999</v>
      </c>
      <c r="I61" s="208">
        <f>H61/H79</f>
        <v>7.363535488965836E-4</v>
      </c>
      <c r="J61" s="208">
        <f t="shared" si="12"/>
        <v>0.91001994616689197</v>
      </c>
      <c r="K61" s="188">
        <v>17400.012010000002</v>
      </c>
      <c r="L61" s="248">
        <f>K61/K79</f>
        <v>1.0786058201674778E-3</v>
      </c>
      <c r="M61" s="248">
        <f t="shared" si="13"/>
        <v>0.33574102569334308</v>
      </c>
      <c r="N61" s="249">
        <f t="shared" si="1"/>
        <v>325.78304000000207</v>
      </c>
      <c r="O61" s="250">
        <f t="shared" si="10"/>
        <v>1.0190803954059895</v>
      </c>
      <c r="AMF61" s="44"/>
      <c r="AMG61" s="44"/>
      <c r="AMH61" s="44"/>
      <c r="AMI61" s="44"/>
      <c r="AMJ61" s="44"/>
    </row>
    <row r="62" spans="1:1024" s="54" customFormat="1" ht="31.5" x14ac:dyDescent="0.2">
      <c r="A62" s="294" t="s">
        <v>91</v>
      </c>
      <c r="B62" s="190" t="s">
        <v>92</v>
      </c>
      <c r="C62" s="181">
        <v>9974412.9618600011</v>
      </c>
      <c r="D62" s="190">
        <v>41004853.64463</v>
      </c>
      <c r="E62" s="191">
        <v>41297778.557750002</v>
      </c>
      <c r="F62" s="207">
        <f>E62/E79</f>
        <v>0.58533263937602709</v>
      </c>
      <c r="G62" s="206">
        <f t="shared" si="11"/>
        <v>1.0071436643978453</v>
      </c>
      <c r="H62" s="181">
        <v>40694465.230519995</v>
      </c>
      <c r="I62" s="207">
        <f>H62/H79</f>
        <v>0.57819801297047935</v>
      </c>
      <c r="J62" s="207">
        <f t="shared" si="12"/>
        <v>0.99243044697098548</v>
      </c>
      <c r="K62" s="181">
        <v>9252936.0002900008</v>
      </c>
      <c r="L62" s="207">
        <f>K62/K79</f>
        <v>0.57357837556745328</v>
      </c>
      <c r="M62" s="245">
        <f t="shared" si="13"/>
        <v>0.22737578557367288</v>
      </c>
      <c r="N62" s="246">
        <f t="shared" si="1"/>
        <v>-721476.96157000028</v>
      </c>
      <c r="O62" s="247">
        <f t="shared" si="10"/>
        <v>0.92766722569751503</v>
      </c>
      <c r="AMF62" s="44"/>
      <c r="AMG62" s="44"/>
      <c r="AMH62" s="44"/>
      <c r="AMI62" s="44"/>
      <c r="AMJ62" s="44"/>
    </row>
    <row r="63" spans="1:1024" s="54" customFormat="1" ht="78.599999999999994" customHeight="1" x14ac:dyDescent="0.2">
      <c r="A63" s="296" t="s">
        <v>93</v>
      </c>
      <c r="B63" s="297" t="s">
        <v>94</v>
      </c>
      <c r="C63" s="182">
        <v>9913779.8166800011</v>
      </c>
      <c r="D63" s="198">
        <v>40830709.861960001</v>
      </c>
      <c r="E63" s="265">
        <v>41150180.422109999</v>
      </c>
      <c r="F63" s="261">
        <f>E63/E79</f>
        <v>0.583240662293523</v>
      </c>
      <c r="G63" s="261">
        <f t="shared" si="11"/>
        <v>1.0078242715159755</v>
      </c>
      <c r="H63" s="182">
        <v>40689423.299999997</v>
      </c>
      <c r="I63" s="237">
        <f>H63/H79</f>
        <v>0.57812637585246629</v>
      </c>
      <c r="J63" s="237">
        <f t="shared" si="12"/>
        <v>0.99653969861318448</v>
      </c>
      <c r="K63" s="182">
        <v>9246013.34987</v>
      </c>
      <c r="L63" s="253">
        <f>K63/K79</f>
        <v>0.57314924879272999</v>
      </c>
      <c r="M63" s="253">
        <f t="shared" si="13"/>
        <v>0.22723382638529557</v>
      </c>
      <c r="N63" s="254">
        <f t="shared" si="1"/>
        <v>-667766.46681000106</v>
      </c>
      <c r="O63" s="255">
        <f t="shared" si="10"/>
        <v>0.93264259655167248</v>
      </c>
      <c r="AMF63" s="44"/>
      <c r="AMG63" s="44"/>
      <c r="AMH63" s="44"/>
      <c r="AMI63" s="44"/>
      <c r="AMJ63" s="44"/>
    </row>
    <row r="64" spans="1:1024" s="54" customFormat="1" ht="47.25" customHeight="1" outlineLevel="1" x14ac:dyDescent="0.25">
      <c r="A64" s="295" t="s">
        <v>95</v>
      </c>
      <c r="B64" s="197" t="s">
        <v>96</v>
      </c>
      <c r="C64" s="183">
        <v>5390428.7999999998</v>
      </c>
      <c r="D64" s="199">
        <v>21748890</v>
      </c>
      <c r="E64" s="193">
        <v>21748890</v>
      </c>
      <c r="F64" s="208">
        <f>E64/E79</f>
        <v>0.30825714195249104</v>
      </c>
      <c r="G64" s="209">
        <f t="shared" si="11"/>
        <v>1</v>
      </c>
      <c r="H64" s="183">
        <v>23624762</v>
      </c>
      <c r="I64" s="208">
        <f>H64/H79</f>
        <v>0.33566703402839981</v>
      </c>
      <c r="J64" s="237">
        <f t="shared" si="12"/>
        <v>1.0862513903008384</v>
      </c>
      <c r="K64" s="183">
        <v>5906190.2999999998</v>
      </c>
      <c r="L64" s="208">
        <f>K64/K79</f>
        <v>0.3661176342255123</v>
      </c>
      <c r="M64" s="248">
        <f t="shared" si="13"/>
        <v>0.24999999153430624</v>
      </c>
      <c r="N64" s="249">
        <f t="shared" si="1"/>
        <v>515761.5</v>
      </c>
      <c r="O64" s="250">
        <f t="shared" si="10"/>
        <v>1.0956809781069736</v>
      </c>
      <c r="AMF64" s="44"/>
      <c r="AMG64" s="44"/>
      <c r="AMH64" s="44"/>
      <c r="AMI64" s="44"/>
      <c r="AMJ64" s="44"/>
    </row>
    <row r="65" spans="1:1024" s="54" customFormat="1" ht="31.5" outlineLevel="1" x14ac:dyDescent="0.25">
      <c r="A65" s="298" t="s">
        <v>97</v>
      </c>
      <c r="B65" s="202" t="s">
        <v>98</v>
      </c>
      <c r="C65" s="184">
        <v>5053399.5</v>
      </c>
      <c r="D65" s="200">
        <v>20213598.199999999</v>
      </c>
      <c r="E65" s="201">
        <v>20213598.199999999</v>
      </c>
      <c r="F65" s="212">
        <f>E65/E79</f>
        <v>0.28649673660163882</v>
      </c>
      <c r="G65" s="212">
        <f t="shared" si="11"/>
        <v>1</v>
      </c>
      <c r="H65" s="238">
        <v>22437094</v>
      </c>
      <c r="I65" s="212">
        <f>H65/H79</f>
        <v>0.31879232456167833</v>
      </c>
      <c r="J65" s="212">
        <f t="shared" si="12"/>
        <v>1.1099999999010568</v>
      </c>
      <c r="K65" s="184">
        <v>5609273.4000000004</v>
      </c>
      <c r="L65" s="256">
        <f>K65/K79</f>
        <v>0.34771211265104279</v>
      </c>
      <c r="M65" s="256">
        <f t="shared" si="13"/>
        <v>0.24999999554309485</v>
      </c>
      <c r="N65" s="257">
        <f t="shared" si="1"/>
        <v>555873.90000000037</v>
      </c>
      <c r="O65" s="258">
        <f t="shared" si="10"/>
        <v>1.1099999910951035</v>
      </c>
      <c r="AMF65" s="44"/>
      <c r="AMG65" s="44"/>
      <c r="AMH65" s="44"/>
      <c r="AMI65" s="44"/>
      <c r="AMJ65" s="44"/>
    </row>
    <row r="66" spans="1:1024" s="54" customFormat="1" ht="77.25" customHeight="1" outlineLevel="1" x14ac:dyDescent="0.25">
      <c r="A66" s="299" t="s">
        <v>99</v>
      </c>
      <c r="B66" s="202" t="s">
        <v>100</v>
      </c>
      <c r="C66" s="184">
        <v>0</v>
      </c>
      <c r="D66" s="200">
        <v>0</v>
      </c>
      <c r="E66" s="201">
        <v>0</v>
      </c>
      <c r="F66" s="212">
        <f>E66/E79</f>
        <v>0</v>
      </c>
      <c r="G66" s="212" t="s">
        <v>326</v>
      </c>
      <c r="H66" s="238">
        <v>0</v>
      </c>
      <c r="I66" s="212">
        <f>H66/H79</f>
        <v>0</v>
      </c>
      <c r="J66" s="212" t="s">
        <v>326</v>
      </c>
      <c r="K66" s="184">
        <v>0</v>
      </c>
      <c r="L66" s="256">
        <f>K66/K79</f>
        <v>0</v>
      </c>
      <c r="M66" s="256" t="s">
        <v>326</v>
      </c>
      <c r="N66" s="257">
        <f t="shared" si="1"/>
        <v>0</v>
      </c>
      <c r="O66" s="258">
        <v>0</v>
      </c>
      <c r="AMF66" s="44"/>
      <c r="AMG66" s="44"/>
      <c r="AMH66" s="44"/>
      <c r="AMI66" s="44"/>
      <c r="AMJ66" s="44"/>
    </row>
    <row r="67" spans="1:1024" s="54" customFormat="1" ht="82.5" customHeight="1" outlineLevel="1" x14ac:dyDescent="0.2">
      <c r="A67" s="293" t="s">
        <v>101</v>
      </c>
      <c r="B67" s="202" t="s">
        <v>102</v>
      </c>
      <c r="C67" s="184">
        <v>337029.3</v>
      </c>
      <c r="D67" s="200">
        <v>1348117</v>
      </c>
      <c r="E67" s="201">
        <v>1348117</v>
      </c>
      <c r="F67" s="212">
        <f>E67/E79</f>
        <v>1.910748978166547E-2</v>
      </c>
      <c r="G67" s="212">
        <f>E67/D67</f>
        <v>1</v>
      </c>
      <c r="H67" s="238">
        <v>1187668</v>
      </c>
      <c r="I67" s="212">
        <f>H67/H79</f>
        <v>1.6874709466721465E-2</v>
      </c>
      <c r="J67" s="212">
        <f>H67/D67</f>
        <v>0.88098288204955499</v>
      </c>
      <c r="K67" s="184">
        <v>296916.90000000002</v>
      </c>
      <c r="L67" s="256">
        <f>K67/K79</f>
        <v>1.8405521574469591E-2</v>
      </c>
      <c r="M67" s="256">
        <v>0</v>
      </c>
      <c r="N67" s="257">
        <f t="shared" si="1"/>
        <v>-40112.399999999965</v>
      </c>
      <c r="O67" s="258">
        <f>K67/C67</f>
        <v>0.88098245464118408</v>
      </c>
      <c r="AMF67" s="44"/>
      <c r="AMG67" s="44"/>
      <c r="AMH67" s="44"/>
      <c r="AMI67" s="44"/>
      <c r="AMJ67" s="44"/>
    </row>
    <row r="68" spans="1:1024" s="54" customFormat="1" ht="82.5" customHeight="1" outlineLevel="1" x14ac:dyDescent="0.2">
      <c r="A68" s="293" t="s">
        <v>333</v>
      </c>
      <c r="B68" s="202" t="s">
        <v>334</v>
      </c>
      <c r="C68" s="184">
        <v>0</v>
      </c>
      <c r="D68" s="200">
        <v>50000</v>
      </c>
      <c r="E68" s="201">
        <v>50000</v>
      </c>
      <c r="F68" s="212" t="s">
        <v>326</v>
      </c>
      <c r="G68" s="212" t="s">
        <v>326</v>
      </c>
      <c r="H68" s="238">
        <v>0</v>
      </c>
      <c r="I68" s="212" t="s">
        <v>326</v>
      </c>
      <c r="J68" s="212" t="s">
        <v>326</v>
      </c>
      <c r="K68" s="184">
        <v>0</v>
      </c>
      <c r="L68" s="256">
        <f>K68/K79</f>
        <v>0</v>
      </c>
      <c r="M68" s="256">
        <v>0</v>
      </c>
      <c r="N68" s="257">
        <f t="shared" si="1"/>
        <v>0</v>
      </c>
      <c r="O68" s="258" t="s">
        <v>326</v>
      </c>
      <c r="AMF68" s="44"/>
      <c r="AMG68" s="44"/>
      <c r="AMH68" s="44"/>
      <c r="AMI68" s="44"/>
      <c r="AMJ68" s="44"/>
    </row>
    <row r="69" spans="1:1024" s="54" customFormat="1" ht="78" customHeight="1" outlineLevel="1" x14ac:dyDescent="0.2">
      <c r="A69" s="300" t="s">
        <v>314</v>
      </c>
      <c r="B69" s="202" t="s">
        <v>315</v>
      </c>
      <c r="C69" s="185">
        <v>0</v>
      </c>
      <c r="D69" s="202">
        <v>137174.79999999999</v>
      </c>
      <c r="E69" s="203">
        <v>137174.79999999999</v>
      </c>
      <c r="F69" s="213">
        <f>E69/E79</f>
        <v>1.9442422944759279E-3</v>
      </c>
      <c r="G69" s="212">
        <f>E69/D69</f>
        <v>1</v>
      </c>
      <c r="H69" s="185">
        <v>0</v>
      </c>
      <c r="I69" s="212">
        <f>H69/H79</f>
        <v>0</v>
      </c>
      <c r="J69" s="213">
        <f>H69/D69</f>
        <v>0</v>
      </c>
      <c r="K69" s="185">
        <v>0</v>
      </c>
      <c r="L69" s="256">
        <f>K69/K79</f>
        <v>0</v>
      </c>
      <c r="M69" s="256">
        <v>0</v>
      </c>
      <c r="N69" s="257">
        <f t="shared" si="1"/>
        <v>0</v>
      </c>
      <c r="O69" s="258" t="s">
        <v>326</v>
      </c>
      <c r="AMF69" s="44"/>
      <c r="AMG69" s="44"/>
      <c r="AMH69" s="44"/>
      <c r="AMI69" s="44"/>
      <c r="AMJ69" s="44"/>
    </row>
    <row r="70" spans="1:1024" s="54" customFormat="1" ht="78" customHeight="1" outlineLevel="1" x14ac:dyDescent="0.2">
      <c r="A70" s="293" t="s">
        <v>316</v>
      </c>
      <c r="B70" s="202" t="s">
        <v>317</v>
      </c>
      <c r="C70" s="186">
        <v>0</v>
      </c>
      <c r="D70" s="202">
        <v>0</v>
      </c>
      <c r="E70" s="204">
        <v>0</v>
      </c>
      <c r="F70" s="214">
        <f>E70/E79</f>
        <v>0</v>
      </c>
      <c r="G70" s="212" t="s">
        <v>326</v>
      </c>
      <c r="H70" s="186">
        <v>0</v>
      </c>
      <c r="I70" s="212" t="s">
        <v>326</v>
      </c>
      <c r="J70" s="213" t="s">
        <v>326</v>
      </c>
      <c r="K70" s="186">
        <v>0</v>
      </c>
      <c r="L70" s="256">
        <f>K70/K79</f>
        <v>0</v>
      </c>
      <c r="M70" s="256">
        <v>0</v>
      </c>
      <c r="N70" s="257">
        <f t="shared" si="1"/>
        <v>0</v>
      </c>
      <c r="O70" s="258" t="s">
        <v>326</v>
      </c>
      <c r="AMF70" s="44"/>
      <c r="AMG70" s="44"/>
      <c r="AMH70" s="44"/>
      <c r="AMI70" s="44"/>
      <c r="AMJ70" s="44"/>
    </row>
    <row r="71" spans="1:1024" s="54" customFormat="1" ht="51.75" customHeight="1" outlineLevel="1" x14ac:dyDescent="0.25">
      <c r="A71" s="295" t="s">
        <v>103</v>
      </c>
      <c r="B71" s="197" t="s">
        <v>104</v>
      </c>
      <c r="C71" s="187">
        <v>4043089.0699200002</v>
      </c>
      <c r="D71" s="199">
        <v>17030727.450879999</v>
      </c>
      <c r="E71" s="188">
        <v>17326031.213119999</v>
      </c>
      <c r="F71" s="209">
        <f>E71/E79</f>
        <v>0.245569905550859</v>
      </c>
      <c r="G71" s="209">
        <f>E71/D71</f>
        <v>1.0173394685043087</v>
      </c>
      <c r="H71" s="188">
        <v>15059100.300000001</v>
      </c>
      <c r="I71" s="239">
        <f>H71/H79</f>
        <v>0.21396378650659786</v>
      </c>
      <c r="J71" s="208">
        <f>H71/D71</f>
        <v>0.88423118410140955</v>
      </c>
      <c r="K71" s="188">
        <v>2811291.1321100001</v>
      </c>
      <c r="L71" s="248">
        <f>K71/K79</f>
        <v>0.17426855656975285</v>
      </c>
      <c r="M71" s="248">
        <f>K71/H71</f>
        <v>0.18668387062339972</v>
      </c>
      <c r="N71" s="249">
        <f t="shared" si="1"/>
        <v>-1231797.93781</v>
      </c>
      <c r="O71" s="250">
        <f>K71/C71</f>
        <v>0.69533247561266975</v>
      </c>
      <c r="Q71" s="65"/>
      <c r="AMF71" s="44"/>
      <c r="AMG71" s="44"/>
      <c r="AMH71" s="44"/>
      <c r="AMI71" s="44"/>
      <c r="AMJ71" s="44"/>
    </row>
    <row r="72" spans="1:1024" s="54" customFormat="1" ht="43.5" customHeight="1" outlineLevel="1" x14ac:dyDescent="0.25">
      <c r="A72" s="295" t="s">
        <v>105</v>
      </c>
      <c r="B72" s="197" t="s">
        <v>106</v>
      </c>
      <c r="C72" s="187">
        <v>370461.07897000003</v>
      </c>
      <c r="D72" s="179">
        <v>1255835.85983</v>
      </c>
      <c r="E72" s="193">
        <v>1247105.6422899999</v>
      </c>
      <c r="F72" s="209">
        <f xml:space="preserve"> E72/E79</f>
        <v>1.7675808788638916E-2</v>
      </c>
      <c r="G72" s="209">
        <f>E72/D72</f>
        <v>0.99304828137239054</v>
      </c>
      <c r="H72" s="188">
        <v>1132164</v>
      </c>
      <c r="I72" s="239">
        <f>H72/H79</f>
        <v>1.6086093562073946E-2</v>
      </c>
      <c r="J72" s="208">
        <f>H72/D72</f>
        <v>0.90152227390071404</v>
      </c>
      <c r="K72" s="188">
        <v>356870.44033999997</v>
      </c>
      <c r="L72" s="248">
        <f>K72/K79</f>
        <v>2.2121969443195496E-2</v>
      </c>
      <c r="M72" s="248">
        <f>K72/H72</f>
        <v>0.31521090614080643</v>
      </c>
      <c r="N72" s="249">
        <f t="shared" si="1"/>
        <v>-13590.638630000059</v>
      </c>
      <c r="O72" s="250">
        <f>K72/C72</f>
        <v>0.96331426052154689</v>
      </c>
      <c r="AMF72" s="44"/>
      <c r="AMG72" s="44"/>
      <c r="AMH72" s="44"/>
      <c r="AMI72" s="44"/>
      <c r="AMJ72" s="44"/>
    </row>
    <row r="73" spans="1:1024" s="54" customFormat="1" ht="36" customHeight="1" outlineLevel="1" x14ac:dyDescent="0.2">
      <c r="A73" s="291" t="s">
        <v>107</v>
      </c>
      <c r="B73" s="197" t="s">
        <v>108</v>
      </c>
      <c r="C73" s="187">
        <v>109800.86779</v>
      </c>
      <c r="D73" s="179">
        <v>795256.55125000002</v>
      </c>
      <c r="E73" s="193">
        <v>828153.56670000008</v>
      </c>
      <c r="F73" s="209">
        <f>E73/E79</f>
        <v>1.173780600153404E-2</v>
      </c>
      <c r="G73" s="209">
        <f>E73/D73</f>
        <v>1.041366544416757</v>
      </c>
      <c r="H73" s="188">
        <v>873397</v>
      </c>
      <c r="I73" s="239">
        <f>H73/H79</f>
        <v>1.2409461755394712E-2</v>
      </c>
      <c r="J73" s="208">
        <f>H73/D73</f>
        <v>1.0982581641448628</v>
      </c>
      <c r="K73" s="188">
        <v>171661.47741999998</v>
      </c>
      <c r="L73" s="248">
        <f>K73/K79</f>
        <v>1.064108855426934E-2</v>
      </c>
      <c r="M73" s="248">
        <f>K73/H73</f>
        <v>0.19654461535819334</v>
      </c>
      <c r="N73" s="249">
        <f t="shared" si="1"/>
        <v>61860.609629999977</v>
      </c>
      <c r="O73" s="250">
        <f>K73/C73</f>
        <v>1.5633890776556674</v>
      </c>
      <c r="AMF73" s="44"/>
      <c r="AMG73" s="44"/>
      <c r="AMH73" s="44"/>
      <c r="AMI73" s="44"/>
      <c r="AMJ73" s="44"/>
    </row>
    <row r="74" spans="1:1024" s="54" customFormat="1" ht="52.5" customHeight="1" outlineLevel="1" x14ac:dyDescent="0.25">
      <c r="A74" s="301" t="s">
        <v>109</v>
      </c>
      <c r="B74" s="197" t="s">
        <v>110</v>
      </c>
      <c r="C74" s="188">
        <v>54836.144999999997</v>
      </c>
      <c r="D74" s="179">
        <v>150021.52128000002</v>
      </c>
      <c r="E74" s="193">
        <v>142093.87471</v>
      </c>
      <c r="F74" s="209">
        <f>E74/E79</f>
        <v>2.0139626301415819E-3</v>
      </c>
      <c r="G74" s="209">
        <f>E74/D74</f>
        <v>0.94715660458339268</v>
      </c>
      <c r="H74" s="188">
        <v>0</v>
      </c>
      <c r="I74" s="208">
        <f>H74/H79</f>
        <v>0</v>
      </c>
      <c r="J74" s="208">
        <f>H74/D74</f>
        <v>0</v>
      </c>
      <c r="K74" s="188">
        <v>200</v>
      </c>
      <c r="L74" s="208">
        <f>K74/K79</f>
        <v>1.2397759490597935E-5</v>
      </c>
      <c r="M74" s="248" t="s">
        <v>326</v>
      </c>
      <c r="N74" s="249">
        <f t="shared" ref="N74:N79" si="14">K74-C74</f>
        <v>-54636.144999999997</v>
      </c>
      <c r="O74" s="250">
        <v>0</v>
      </c>
      <c r="AMF74" s="44"/>
      <c r="AMG74" s="44"/>
      <c r="AMH74" s="44"/>
      <c r="AMI74" s="44"/>
      <c r="AMJ74" s="44"/>
    </row>
    <row r="75" spans="1:1024" s="54" customFormat="1" ht="93.75" customHeight="1" outlineLevel="1" x14ac:dyDescent="0.25">
      <c r="A75" s="301" t="s">
        <v>111</v>
      </c>
      <c r="B75" s="197" t="s">
        <v>112</v>
      </c>
      <c r="C75" s="188">
        <v>1170.75</v>
      </c>
      <c r="D75" s="197">
        <v>8534.1849999999995</v>
      </c>
      <c r="E75" s="193">
        <v>9407.6849999999995</v>
      </c>
      <c r="F75" s="209">
        <f>E75/E79</f>
        <v>1.3333949872794981E-4</v>
      </c>
      <c r="G75" s="209" t="s">
        <v>326</v>
      </c>
      <c r="H75" s="188">
        <v>1980</v>
      </c>
      <c r="I75" s="208">
        <f>H75/H79</f>
        <v>2.813237768813212E-5</v>
      </c>
      <c r="J75" s="208" t="s">
        <v>326</v>
      </c>
      <c r="K75" s="188">
        <v>800</v>
      </c>
      <c r="L75" s="208">
        <f>K75/K79</f>
        <v>4.9591037962391741E-5</v>
      </c>
      <c r="M75" s="248" t="s">
        <v>326</v>
      </c>
      <c r="N75" s="249">
        <f t="shared" si="14"/>
        <v>-370.75</v>
      </c>
      <c r="O75" s="250">
        <v>0</v>
      </c>
      <c r="AMF75" s="44"/>
      <c r="AMG75" s="44"/>
      <c r="AMH75" s="44"/>
      <c r="AMI75" s="44"/>
      <c r="AMJ75" s="44"/>
    </row>
    <row r="76" spans="1:1024" s="54" customFormat="1" ht="50.25" customHeight="1" outlineLevel="1" x14ac:dyDescent="0.2">
      <c r="A76" s="291" t="s">
        <v>113</v>
      </c>
      <c r="B76" s="197" t="s">
        <v>114</v>
      </c>
      <c r="C76" s="188">
        <v>2142.97955</v>
      </c>
      <c r="D76" s="197">
        <v>15588.07639</v>
      </c>
      <c r="E76" s="193">
        <v>24846.572649999998</v>
      </c>
      <c r="F76" s="209">
        <f>E76/E79</f>
        <v>3.521620401042964E-4</v>
      </c>
      <c r="G76" s="209" t="s">
        <v>326</v>
      </c>
      <c r="H76" s="188">
        <v>3061.9305199999999</v>
      </c>
      <c r="I76" s="208">
        <f>H76/H79</f>
        <v>4.3504740324979179E-5</v>
      </c>
      <c r="J76" s="208" t="s">
        <v>326</v>
      </c>
      <c r="K76" s="188">
        <v>1466.3175000000001</v>
      </c>
      <c r="L76" s="208">
        <f>K76/K79</f>
        <v>9.0895258509274198E-5</v>
      </c>
      <c r="M76" s="248" t="s">
        <v>326</v>
      </c>
      <c r="N76" s="249">
        <f t="shared" si="14"/>
        <v>-676.66204999999991</v>
      </c>
      <c r="O76" s="250">
        <v>0</v>
      </c>
      <c r="AMF76" s="44"/>
      <c r="AMG76" s="44"/>
      <c r="AMH76" s="44"/>
      <c r="AMI76" s="44"/>
      <c r="AMJ76" s="44"/>
    </row>
    <row r="77" spans="1:1024" s="54" customFormat="1" ht="127.5" customHeight="1" outlineLevel="1" x14ac:dyDescent="0.25">
      <c r="A77" s="302" t="s">
        <v>115</v>
      </c>
      <c r="B77" s="197" t="s">
        <v>116</v>
      </c>
      <c r="C77" s="188">
        <v>7406.1836700000003</v>
      </c>
      <c r="D77" s="197">
        <v>0</v>
      </c>
      <c r="E77" s="193">
        <v>64249.483509999998</v>
      </c>
      <c r="F77" s="209">
        <f>E77/E79</f>
        <v>9.1063783755016003E-4</v>
      </c>
      <c r="G77" s="209" t="s">
        <v>326</v>
      </c>
      <c r="H77" s="188">
        <v>0</v>
      </c>
      <c r="I77" s="208">
        <f>H77/H79</f>
        <v>0</v>
      </c>
      <c r="J77" s="208" t="s">
        <v>326</v>
      </c>
      <c r="K77" s="188">
        <v>5303.7905799999999</v>
      </c>
      <c r="L77" s="248">
        <f>K77/K79</f>
        <v>3.2877559999669464E-4</v>
      </c>
      <c r="M77" s="248" t="s">
        <v>326</v>
      </c>
      <c r="N77" s="249">
        <f t="shared" si="14"/>
        <v>-2102.3930900000005</v>
      </c>
      <c r="O77" s="250">
        <f>K77/C77</f>
        <v>0.71613003624037852</v>
      </c>
      <c r="AMF77" s="44"/>
      <c r="AMG77" s="44"/>
      <c r="AMH77" s="44"/>
      <c r="AMI77" s="44"/>
      <c r="AMJ77" s="44"/>
    </row>
    <row r="78" spans="1:1024" s="54" customFormat="1" ht="63" outlineLevel="1" x14ac:dyDescent="0.2">
      <c r="A78" s="292" t="s">
        <v>117</v>
      </c>
      <c r="B78" s="197" t="s">
        <v>118</v>
      </c>
      <c r="C78" s="187">
        <v>-1219.71938</v>
      </c>
      <c r="D78" s="197">
        <v>0</v>
      </c>
      <c r="E78" s="193">
        <v>-92999.480230000001</v>
      </c>
      <c r="F78" s="209">
        <f>E78/E79</f>
        <v>-1.3181249240198922E-3</v>
      </c>
      <c r="G78" s="209" t="s">
        <v>326</v>
      </c>
      <c r="H78" s="188">
        <v>0</v>
      </c>
      <c r="I78" s="208">
        <f>H78/H79</f>
        <v>0</v>
      </c>
      <c r="J78" s="208" t="s">
        <v>326</v>
      </c>
      <c r="K78" s="187">
        <v>-847.45766000000003</v>
      </c>
      <c r="L78" s="248">
        <f>K78/K79</f>
        <v>-5.2532881235724595E-5</v>
      </c>
      <c r="M78" s="248" t="s">
        <v>326</v>
      </c>
      <c r="N78" s="249">
        <f t="shared" si="14"/>
        <v>372.26171999999997</v>
      </c>
      <c r="O78" s="250">
        <f>K78/C78</f>
        <v>0.69479724098505347</v>
      </c>
      <c r="AMF78" s="44"/>
      <c r="AMG78" s="44"/>
      <c r="AMH78" s="44"/>
      <c r="AMI78" s="44"/>
      <c r="AMJ78" s="44"/>
    </row>
    <row r="79" spans="1:1024" s="54" customFormat="1" ht="24.75" customHeight="1" x14ac:dyDescent="0.2">
      <c r="A79" s="303" t="s">
        <v>119</v>
      </c>
      <c r="B79" s="304"/>
      <c r="C79" s="205">
        <f>C62+C9</f>
        <v>15608266.768860001</v>
      </c>
      <c r="D79" s="205">
        <f>D62+D9</f>
        <v>68284949.955870003</v>
      </c>
      <c r="E79" s="205">
        <f>E62+E9</f>
        <v>70554375.033270001</v>
      </c>
      <c r="F79" s="215"/>
      <c r="G79" s="215"/>
      <c r="H79" s="205">
        <f>H62+H9</f>
        <v>70381537.669860005</v>
      </c>
      <c r="I79" s="240">
        <v>1</v>
      </c>
      <c r="J79" s="240">
        <f>H79/D79</f>
        <v>1.0307035110276122</v>
      </c>
      <c r="K79" s="205">
        <f>K62+K9</f>
        <v>16131947.078960001</v>
      </c>
      <c r="L79" s="240">
        <f>K79/K79</f>
        <v>1</v>
      </c>
      <c r="M79" s="240">
        <f>K79/H79</f>
        <v>0.22920708488397096</v>
      </c>
      <c r="N79" s="259">
        <f t="shared" si="14"/>
        <v>523680.31010000035</v>
      </c>
      <c r="O79" s="260">
        <f>K79/C79</f>
        <v>1.0335514710156539</v>
      </c>
      <c r="AMF79" s="44"/>
      <c r="AMG79" s="44"/>
      <c r="AMH79" s="44"/>
      <c r="AMI79" s="44"/>
      <c r="AMJ79" s="44"/>
    </row>
    <row r="80" spans="1:1024" x14ac:dyDescent="0.25">
      <c r="A80" s="70"/>
      <c r="B80" s="5"/>
      <c r="C80" s="117"/>
      <c r="D80" s="106"/>
      <c r="E80" s="166"/>
      <c r="F80" s="38"/>
      <c r="G80" s="38"/>
      <c r="H80" s="106"/>
      <c r="I80" s="7"/>
      <c r="J80" s="7"/>
      <c r="K80" s="171"/>
      <c r="L80" s="72"/>
      <c r="O80" s="3"/>
    </row>
    <row r="81" spans="1:1024" ht="55.5" customHeight="1" x14ac:dyDescent="0.25">
      <c r="A81" s="124" t="s">
        <v>4</v>
      </c>
      <c r="B81" s="309" t="s">
        <v>5</v>
      </c>
      <c r="C81" s="309" t="s">
        <v>346</v>
      </c>
      <c r="D81" s="123" t="s">
        <v>347</v>
      </c>
      <c r="E81" s="313" t="s">
        <v>342</v>
      </c>
      <c r="F81" s="314"/>
      <c r="G81" s="315"/>
      <c r="H81" s="310" t="s">
        <v>489</v>
      </c>
      <c r="I81" s="310"/>
      <c r="J81" s="310"/>
      <c r="K81" s="309" t="s">
        <v>348</v>
      </c>
      <c r="L81" s="309"/>
      <c r="M81" s="309"/>
      <c r="N81" s="311" t="s">
        <v>494</v>
      </c>
      <c r="O81" s="312" t="s">
        <v>492</v>
      </c>
    </row>
    <row r="82" spans="1:1024" ht="66.599999999999994" customHeight="1" x14ac:dyDescent="0.25">
      <c r="A82" s="23"/>
      <c r="B82" s="309"/>
      <c r="C82" s="309"/>
      <c r="D82" s="122" t="s">
        <v>7</v>
      </c>
      <c r="E82" s="121" t="s">
        <v>7</v>
      </c>
      <c r="F82" s="122" t="s">
        <v>8</v>
      </c>
      <c r="G82" s="122" t="s">
        <v>9</v>
      </c>
      <c r="H82" s="122" t="s">
        <v>7</v>
      </c>
      <c r="I82" s="122" t="s">
        <v>8</v>
      </c>
      <c r="J82" s="122" t="s">
        <v>344</v>
      </c>
      <c r="K82" s="122" t="s">
        <v>7</v>
      </c>
      <c r="L82" s="122" t="s">
        <v>8</v>
      </c>
      <c r="M82" s="122" t="s">
        <v>9</v>
      </c>
      <c r="N82" s="311"/>
      <c r="O82" s="312"/>
    </row>
    <row r="83" spans="1:1024" ht="37.9" customHeight="1" x14ac:dyDescent="0.25">
      <c r="A83" s="27" t="s">
        <v>120</v>
      </c>
      <c r="B83" s="8"/>
      <c r="C83" s="118"/>
      <c r="D83" s="107"/>
      <c r="E83" s="167"/>
      <c r="F83" s="39"/>
      <c r="G83" s="39"/>
      <c r="H83" s="107"/>
      <c r="I83" s="10"/>
      <c r="J83" s="10"/>
      <c r="K83" s="172"/>
      <c r="L83" s="43"/>
      <c r="M83" s="10"/>
      <c r="N83" s="73"/>
      <c r="O83" s="74"/>
    </row>
    <row r="84" spans="1:1024" s="77" customFormat="1" ht="33" customHeight="1" x14ac:dyDescent="0.25">
      <c r="A84" s="75" t="s">
        <v>121</v>
      </c>
      <c r="B84" s="76" t="s">
        <v>122</v>
      </c>
      <c r="C84" s="144">
        <v>885949.80485000007</v>
      </c>
      <c r="D84" s="144">
        <v>5022677.1195799997</v>
      </c>
      <c r="E84" s="144">
        <v>4823783.7082700003</v>
      </c>
      <c r="F84" s="148">
        <f>E84/E162</f>
        <v>6.7654927200485548E-2</v>
      </c>
      <c r="G84" s="148">
        <f t="shared" ref="G84:G90" si="15">E84/D84</f>
        <v>0.96040091636895208</v>
      </c>
      <c r="H84" s="28">
        <v>7332301.9745800002</v>
      </c>
      <c r="I84" s="148">
        <f t="shared" ref="I84:I99" si="16">H84/$D$162</f>
        <v>0.10097372771801694</v>
      </c>
      <c r="J84" s="148">
        <f t="shared" ref="J84:J90" si="17">H84/D84</f>
        <v>1.4598394043679106</v>
      </c>
      <c r="K84" s="28">
        <v>1039700.97685</v>
      </c>
      <c r="L84" s="148">
        <f>K84/K162</f>
        <v>6.8034610008943827E-2</v>
      </c>
      <c r="M84" s="155">
        <f>IFERROR(K84/H84,"")</f>
        <v>0.14179734828904872</v>
      </c>
      <c r="N84" s="156">
        <f t="shared" ref="N84:N99" si="18">K84-C84</f>
        <v>153751.1719999999</v>
      </c>
      <c r="O84" s="148">
        <f>K84/C84</f>
        <v>1.173543886073807</v>
      </c>
      <c r="AMF84" s="44"/>
      <c r="AMG84" s="44"/>
      <c r="AMH84" s="44"/>
      <c r="AMI84" s="44"/>
      <c r="AMJ84" s="44"/>
    </row>
    <row r="85" spans="1:1024" ht="63" x14ac:dyDescent="0.25">
      <c r="A85" s="78" t="s">
        <v>123</v>
      </c>
      <c r="B85" s="79" t="s">
        <v>124</v>
      </c>
      <c r="C85" s="145">
        <v>65736.250270000004</v>
      </c>
      <c r="D85" s="145">
        <v>357961.62424000003</v>
      </c>
      <c r="E85" s="145">
        <v>354838.95188000001</v>
      </c>
      <c r="F85" s="149">
        <f>E85/E162</f>
        <v>4.9767163930216334E-3</v>
      </c>
      <c r="G85" s="149">
        <f t="shared" si="15"/>
        <v>0.99127651639577319</v>
      </c>
      <c r="H85" s="29">
        <v>393523.97944000002</v>
      </c>
      <c r="I85" s="157">
        <f t="shared" si="16"/>
        <v>5.4192507739373548E-3</v>
      </c>
      <c r="J85" s="149">
        <f t="shared" si="17"/>
        <v>1.0993468371798334</v>
      </c>
      <c r="K85" s="29">
        <v>84713.895579999997</v>
      </c>
      <c r="L85" s="157">
        <f>K85/K162</f>
        <v>5.5433985121235482E-3</v>
      </c>
      <c r="M85" s="158">
        <f t="shared" ref="M85:M90" si="19">IFERROR(K85/H85,"")</f>
        <v>0.21526997084282176</v>
      </c>
      <c r="N85" s="159">
        <f t="shared" si="18"/>
        <v>18977.645309999993</v>
      </c>
      <c r="O85" s="157">
        <f t="shared" ref="O85:O90" si="20">K85/C85</f>
        <v>1.2886937607796713</v>
      </c>
    </row>
    <row r="86" spans="1:1024" ht="98.25" customHeight="1" x14ac:dyDescent="0.25">
      <c r="A86" s="78" t="s">
        <v>125</v>
      </c>
      <c r="B86" s="79" t="s">
        <v>126</v>
      </c>
      <c r="C86" s="145">
        <v>38797.438350000004</v>
      </c>
      <c r="D86" s="145">
        <v>227500.22583000001</v>
      </c>
      <c r="E86" s="145">
        <v>224177.40956</v>
      </c>
      <c r="F86" s="149">
        <f>E86/E162</f>
        <v>3.1441514050004151E-3</v>
      </c>
      <c r="G86" s="149">
        <f t="shared" si="15"/>
        <v>0.98539422869635751</v>
      </c>
      <c r="H86" s="29">
        <v>269359.83794</v>
      </c>
      <c r="I86" s="157">
        <f t="shared" si="16"/>
        <v>3.7093762680008371E-3</v>
      </c>
      <c r="J86" s="149">
        <f t="shared" si="17"/>
        <v>1.1839981123415662</v>
      </c>
      <c r="K86" s="29">
        <v>51691.115130000006</v>
      </c>
      <c r="L86" s="157">
        <f>K86/K162</f>
        <v>3.3824964457106021E-3</v>
      </c>
      <c r="M86" s="158">
        <f t="shared" si="19"/>
        <v>0.19190357228204979</v>
      </c>
      <c r="N86" s="159">
        <f t="shared" si="18"/>
        <v>12893.676780000002</v>
      </c>
      <c r="O86" s="157">
        <f t="shared" si="20"/>
        <v>1.3323331984880904</v>
      </c>
    </row>
    <row r="87" spans="1:1024" ht="118.5" customHeight="1" x14ac:dyDescent="0.25">
      <c r="A87" s="78" t="s">
        <v>127</v>
      </c>
      <c r="B87" s="79" t="s">
        <v>128</v>
      </c>
      <c r="C87" s="145">
        <v>282600.99511999998</v>
      </c>
      <c r="D87" s="145">
        <v>1536344.58656</v>
      </c>
      <c r="E87" s="145">
        <v>1463744.84222</v>
      </c>
      <c r="F87" s="149">
        <f>E87/E162</f>
        <v>2.0529434305004573E-2</v>
      </c>
      <c r="G87" s="149">
        <f t="shared" si="15"/>
        <v>0.9527451426098642</v>
      </c>
      <c r="H87" s="29">
        <v>1539096.1991199998</v>
      </c>
      <c r="I87" s="157">
        <f t="shared" si="16"/>
        <v>2.1195019119582777E-2</v>
      </c>
      <c r="J87" s="149">
        <f t="shared" si="17"/>
        <v>1.0017910126309364</v>
      </c>
      <c r="K87" s="29">
        <v>331832.50076999998</v>
      </c>
      <c r="L87" s="157">
        <f>K87/K162</f>
        <v>2.1714026706581235E-2</v>
      </c>
      <c r="M87" s="158">
        <f t="shared" si="19"/>
        <v>0.21560218325516622</v>
      </c>
      <c r="N87" s="159">
        <f t="shared" si="18"/>
        <v>49231.505650000006</v>
      </c>
      <c r="O87" s="157">
        <f t="shared" si="20"/>
        <v>1.1742085360637</v>
      </c>
    </row>
    <row r="88" spans="1:1024" x14ac:dyDescent="0.25">
      <c r="A88" s="78" t="s">
        <v>129</v>
      </c>
      <c r="B88" s="79" t="s">
        <v>130</v>
      </c>
      <c r="C88" s="145">
        <v>57778.090630000006</v>
      </c>
      <c r="D88" s="145">
        <v>300956.32607999997</v>
      </c>
      <c r="E88" s="145">
        <v>298834.41538999998</v>
      </c>
      <c r="F88" s="149">
        <f>E88/E162</f>
        <v>4.1912369710002916E-3</v>
      </c>
      <c r="G88" s="149">
        <f t="shared" si="15"/>
        <v>0.99294943981527761</v>
      </c>
      <c r="H88" s="29">
        <v>333274.53700000001</v>
      </c>
      <c r="I88" s="157">
        <f t="shared" si="16"/>
        <v>4.5895507946962007E-3</v>
      </c>
      <c r="J88" s="149">
        <f t="shared" si="17"/>
        <v>1.1073850526451776</v>
      </c>
      <c r="K88" s="29">
        <v>88435.254990000001</v>
      </c>
      <c r="L88" s="157">
        <f>K88/K162</f>
        <v>5.7869120239887875E-3</v>
      </c>
      <c r="M88" s="158">
        <f t="shared" si="19"/>
        <v>0.26535257024451286</v>
      </c>
      <c r="N88" s="159">
        <f t="shared" si="18"/>
        <v>30657.164359999995</v>
      </c>
      <c r="O88" s="157">
        <f t="shared" si="20"/>
        <v>1.5306018946926214</v>
      </c>
    </row>
    <row r="89" spans="1:1024" ht="60.75" customHeight="1" x14ac:dyDescent="0.25">
      <c r="A89" s="78" t="s">
        <v>131</v>
      </c>
      <c r="B89" s="79" t="s">
        <v>132</v>
      </c>
      <c r="C89" s="145">
        <v>73997.433510000003</v>
      </c>
      <c r="D89" s="145">
        <v>391645.85791000002</v>
      </c>
      <c r="E89" s="145">
        <v>384125.51191</v>
      </c>
      <c r="F89" s="149">
        <f>E89/E162</f>
        <v>5.3874686585897143E-3</v>
      </c>
      <c r="G89" s="149">
        <f t="shared" si="15"/>
        <v>0.98079809642279381</v>
      </c>
      <c r="H89" s="29">
        <v>444799.48194999999</v>
      </c>
      <c r="I89" s="157">
        <f t="shared" si="16"/>
        <v>6.1253698954627338E-3</v>
      </c>
      <c r="J89" s="149">
        <f t="shared" si="17"/>
        <v>1.1357185910854561</v>
      </c>
      <c r="K89" s="29">
        <v>89582.800819999989</v>
      </c>
      <c r="L89" s="157">
        <f>K89/K162</f>
        <v>5.8620036462434652E-3</v>
      </c>
      <c r="M89" s="158">
        <f t="shared" si="19"/>
        <v>0.20140041626682922</v>
      </c>
      <c r="N89" s="159">
        <f t="shared" si="18"/>
        <v>15585.367309999987</v>
      </c>
      <c r="O89" s="157">
        <f t="shared" si="20"/>
        <v>1.2106203765552732</v>
      </c>
    </row>
    <row r="90" spans="1:1024" ht="31.5" x14ac:dyDescent="0.25">
      <c r="A90" s="78" t="s">
        <v>133</v>
      </c>
      <c r="B90" s="79" t="s">
        <v>134</v>
      </c>
      <c r="C90" s="145">
        <v>48216.512360000001</v>
      </c>
      <c r="D90" s="145">
        <v>180469.73</v>
      </c>
      <c r="E90" s="145">
        <v>177136.88788999998</v>
      </c>
      <c r="F90" s="149">
        <f>E90/E162</f>
        <v>2.4843948193971829E-3</v>
      </c>
      <c r="G90" s="149">
        <f t="shared" si="15"/>
        <v>0.981532403744384</v>
      </c>
      <c r="H90" s="29">
        <v>68672.800000000003</v>
      </c>
      <c r="I90" s="157">
        <f t="shared" si="16"/>
        <v>9.4569872229396652E-4</v>
      </c>
      <c r="J90" s="149">
        <f t="shared" si="17"/>
        <v>0.38052253970790556</v>
      </c>
      <c r="K90" s="29">
        <v>14396.43894</v>
      </c>
      <c r="L90" s="157">
        <f>K90/K162</f>
        <v>9.4205558195005999E-4</v>
      </c>
      <c r="M90" s="158">
        <f t="shared" si="19"/>
        <v>0.20963815280576881</v>
      </c>
      <c r="N90" s="159">
        <f t="shared" si="18"/>
        <v>-33820.073420000001</v>
      </c>
      <c r="O90" s="157">
        <f t="shared" si="20"/>
        <v>0.29857901858416375</v>
      </c>
    </row>
    <row r="91" spans="1:1024" ht="31.5" x14ac:dyDescent="0.25">
      <c r="A91" s="78" t="s">
        <v>337</v>
      </c>
      <c r="B91" s="80" t="s">
        <v>338</v>
      </c>
      <c r="C91" s="145">
        <v>0</v>
      </c>
      <c r="D91" s="145">
        <v>4448.8</v>
      </c>
      <c r="E91" s="145">
        <v>4448.8</v>
      </c>
      <c r="F91" s="149"/>
      <c r="G91" s="149"/>
      <c r="H91" s="29">
        <v>4450</v>
      </c>
      <c r="I91" s="157"/>
      <c r="J91" s="149"/>
      <c r="K91" s="29">
        <v>0</v>
      </c>
      <c r="L91" s="157"/>
      <c r="M91" s="158"/>
      <c r="N91" s="159"/>
      <c r="O91" s="157"/>
    </row>
    <row r="92" spans="1:1024" ht="22.5" customHeight="1" x14ac:dyDescent="0.25">
      <c r="A92" s="59" t="s">
        <v>135</v>
      </c>
      <c r="B92" s="79" t="s">
        <v>136</v>
      </c>
      <c r="C92" s="145">
        <v>2249.9</v>
      </c>
      <c r="D92" s="145">
        <v>3000</v>
      </c>
      <c r="E92" s="145">
        <v>2999.9</v>
      </c>
      <c r="F92" s="149">
        <f>E92/E162</f>
        <v>4.2074443711226307E-5</v>
      </c>
      <c r="G92" s="149" t="s">
        <v>326</v>
      </c>
      <c r="H92" s="29">
        <v>3000</v>
      </c>
      <c r="I92" s="157">
        <f t="shared" si="16"/>
        <v>4.131324435412419E-5</v>
      </c>
      <c r="J92" s="149" t="s">
        <v>326</v>
      </c>
      <c r="K92" s="29">
        <v>0</v>
      </c>
      <c r="L92" s="157">
        <f>K92/K162</f>
        <v>0</v>
      </c>
      <c r="M92" s="158">
        <v>0</v>
      </c>
      <c r="N92" s="159">
        <f t="shared" si="18"/>
        <v>-2249.9</v>
      </c>
      <c r="O92" s="157">
        <v>0</v>
      </c>
    </row>
    <row r="93" spans="1:1024" ht="22.5" customHeight="1" x14ac:dyDescent="0.25">
      <c r="A93" s="78" t="s">
        <v>137</v>
      </c>
      <c r="B93" s="79" t="s">
        <v>138</v>
      </c>
      <c r="C93" s="145">
        <v>0</v>
      </c>
      <c r="D93" s="145">
        <v>24409.722309999997</v>
      </c>
      <c r="E93" s="145">
        <v>0</v>
      </c>
      <c r="F93" s="149">
        <f>E93/E162</f>
        <v>0</v>
      </c>
      <c r="G93" s="149" t="s">
        <v>326</v>
      </c>
      <c r="H93" s="29">
        <v>119112.96309</v>
      </c>
      <c r="I93" s="157">
        <f t="shared" si="16"/>
        <v>1.6403143166269817E-3</v>
      </c>
      <c r="J93" s="149" t="s">
        <v>326</v>
      </c>
      <c r="K93" s="29">
        <v>0</v>
      </c>
      <c r="L93" s="157">
        <f>K93/K162</f>
        <v>0</v>
      </c>
      <c r="M93" s="158">
        <f>IFERROR(K93/H93,"")</f>
        <v>0</v>
      </c>
      <c r="N93" s="159">
        <f t="shared" si="18"/>
        <v>0</v>
      </c>
      <c r="O93" s="157">
        <v>0</v>
      </c>
    </row>
    <row r="94" spans="1:1024" ht="45" customHeight="1" x14ac:dyDescent="0.25">
      <c r="A94" s="59" t="s">
        <v>139</v>
      </c>
      <c r="B94" s="80" t="s">
        <v>140</v>
      </c>
      <c r="C94" s="145">
        <v>400</v>
      </c>
      <c r="D94" s="145">
        <v>2900</v>
      </c>
      <c r="E94" s="145">
        <v>2900</v>
      </c>
      <c r="F94" s="149">
        <f>E94/E162</f>
        <v>4.0673318031453144E-5</v>
      </c>
      <c r="G94" s="149">
        <f t="shared" ref="G94:G99" si="21">E94/D94</f>
        <v>1</v>
      </c>
      <c r="H94" s="29">
        <v>4900</v>
      </c>
      <c r="I94" s="157">
        <f t="shared" si="16"/>
        <v>6.7478299111736173E-5</v>
      </c>
      <c r="J94" s="149">
        <f t="shared" ref="J94:J99" si="22">H94/D94</f>
        <v>1.6896551724137931</v>
      </c>
      <c r="K94" s="29">
        <v>500</v>
      </c>
      <c r="L94" s="157">
        <f>K94/K162</f>
        <v>3.2718354374865289E-5</v>
      </c>
      <c r="M94" s="158">
        <v>0</v>
      </c>
      <c r="N94" s="159">
        <f t="shared" si="18"/>
        <v>100</v>
      </c>
      <c r="O94" s="157">
        <v>0</v>
      </c>
    </row>
    <row r="95" spans="1:1024" ht="35.25" customHeight="1" x14ac:dyDescent="0.25">
      <c r="A95" s="78" t="s">
        <v>141</v>
      </c>
      <c r="B95" s="79" t="s">
        <v>142</v>
      </c>
      <c r="C95" s="145">
        <v>316173.18461</v>
      </c>
      <c r="D95" s="145">
        <v>1993040.2466500001</v>
      </c>
      <c r="E95" s="145">
        <v>1910576.98942</v>
      </c>
      <c r="F95" s="149">
        <f>E95/E162</f>
        <v>2.6796381211812395E-2</v>
      </c>
      <c r="G95" s="149">
        <f t="shared" si="21"/>
        <v>0.95862438936262906</v>
      </c>
      <c r="H95" s="29">
        <v>4152112.1760399998</v>
      </c>
      <c r="I95" s="157">
        <f t="shared" si="16"/>
        <v>5.7179074971491606E-2</v>
      </c>
      <c r="J95" s="149">
        <f t="shared" si="22"/>
        <v>2.0833057350543092</v>
      </c>
      <c r="K95" s="29">
        <v>378548.97061999998</v>
      </c>
      <c r="L95" s="157">
        <f>K95/K162</f>
        <v>2.4770998737971256E-2</v>
      </c>
      <c r="M95" s="158">
        <f t="shared" ref="M95:M128" si="23">IFERROR(K95/H95,"")</f>
        <v>9.1170217607423623E-2</v>
      </c>
      <c r="N95" s="159">
        <f t="shared" si="18"/>
        <v>62375.786009999982</v>
      </c>
      <c r="O95" s="157">
        <f>K95/C95</f>
        <v>1.1972836060937317</v>
      </c>
    </row>
    <row r="96" spans="1:1024" s="77" customFormat="1" x14ac:dyDescent="0.25">
      <c r="A96" s="75" t="s">
        <v>143</v>
      </c>
      <c r="B96" s="76" t="s">
        <v>144</v>
      </c>
      <c r="C96" s="146">
        <v>37572.472929999996</v>
      </c>
      <c r="D96" s="146">
        <v>394227.41013999999</v>
      </c>
      <c r="E96" s="146">
        <v>391454.12942000001</v>
      </c>
      <c r="F96" s="148">
        <f>E96/E162</f>
        <v>5.4902545864225095E-3</v>
      </c>
      <c r="G96" s="148">
        <f t="shared" si="21"/>
        <v>0.9929652767700371</v>
      </c>
      <c r="H96" s="28">
        <v>48973.008000000002</v>
      </c>
      <c r="I96" s="148">
        <f t="shared" si="16"/>
        <v>6.7441128208682621E-4</v>
      </c>
      <c r="J96" s="148">
        <f t="shared" si="22"/>
        <v>0.12422527389104797</v>
      </c>
      <c r="K96" s="28">
        <v>19947.656139999999</v>
      </c>
      <c r="L96" s="148">
        <f>K96/K162</f>
        <v>1.3053089650729547E-3</v>
      </c>
      <c r="M96" s="155">
        <f t="shared" si="23"/>
        <v>0.40731939806515455</v>
      </c>
      <c r="N96" s="156">
        <f t="shared" si="18"/>
        <v>-17624.816789999997</v>
      </c>
      <c r="O96" s="148">
        <f>K96/C96</f>
        <v>0.53091145150769825</v>
      </c>
      <c r="AMF96" s="44"/>
      <c r="AMG96" s="44"/>
      <c r="AMH96" s="44"/>
      <c r="AMI96" s="44"/>
      <c r="AMJ96" s="44"/>
    </row>
    <row r="97" spans="1:1024" ht="39" customHeight="1" x14ac:dyDescent="0.25">
      <c r="A97" s="78" t="s">
        <v>145</v>
      </c>
      <c r="B97" s="79" t="s">
        <v>146</v>
      </c>
      <c r="C97" s="145">
        <v>37572.472929999996</v>
      </c>
      <c r="D97" s="145">
        <v>394227.41013999999</v>
      </c>
      <c r="E97" s="145">
        <v>391454.12942000001</v>
      </c>
      <c r="F97" s="149">
        <f>E97/E162</f>
        <v>5.4902545864225095E-3</v>
      </c>
      <c r="G97" s="149">
        <f t="shared" si="21"/>
        <v>0.9929652767700371</v>
      </c>
      <c r="H97" s="29">
        <v>48973.008000000002</v>
      </c>
      <c r="I97" s="157">
        <f t="shared" si="16"/>
        <v>6.7441128208682621E-4</v>
      </c>
      <c r="J97" s="149">
        <f t="shared" si="22"/>
        <v>0.12422527389104797</v>
      </c>
      <c r="K97" s="29">
        <v>19947.656139999999</v>
      </c>
      <c r="L97" s="157">
        <f>K97/K162</f>
        <v>1.3053089650729547E-3</v>
      </c>
      <c r="M97" s="158">
        <f t="shared" si="23"/>
        <v>0.40731939806515455</v>
      </c>
      <c r="N97" s="159">
        <f t="shared" si="18"/>
        <v>-17624.816789999997</v>
      </c>
      <c r="O97" s="157">
        <f>K97/C97</f>
        <v>0.53091145150769825</v>
      </c>
    </row>
    <row r="98" spans="1:1024" s="77" customFormat="1" ht="54.75" customHeight="1" x14ac:dyDescent="0.25">
      <c r="A98" s="75" t="s">
        <v>147</v>
      </c>
      <c r="B98" s="76" t="s">
        <v>148</v>
      </c>
      <c r="C98" s="146">
        <v>114603.5266</v>
      </c>
      <c r="D98" s="146">
        <v>585724.55075000005</v>
      </c>
      <c r="E98" s="146">
        <v>579421.17034000007</v>
      </c>
      <c r="F98" s="150">
        <f>E98/E162</f>
        <v>8.1265453570329681E-3</v>
      </c>
      <c r="G98" s="150">
        <f t="shared" si="21"/>
        <v>0.98923831961298414</v>
      </c>
      <c r="H98" s="30">
        <v>590594.6897000001</v>
      </c>
      <c r="I98" s="148">
        <f t="shared" si="16"/>
        <v>8.1331275766080846E-3</v>
      </c>
      <c r="J98" s="148">
        <f t="shared" si="22"/>
        <v>1.0083147256569047</v>
      </c>
      <c r="K98" s="30">
        <v>116330.693</v>
      </c>
      <c r="L98" s="148">
        <f>K98/K162</f>
        <v>7.6122976764953212E-3</v>
      </c>
      <c r="M98" s="155">
        <f t="shared" si="23"/>
        <v>0.19697212831204361</v>
      </c>
      <c r="N98" s="156">
        <f t="shared" si="18"/>
        <v>1727.1664000000019</v>
      </c>
      <c r="O98" s="148">
        <f>K98/C98</f>
        <v>1.0150707962594234</v>
      </c>
      <c r="AMF98" s="44"/>
      <c r="AMG98" s="44"/>
      <c r="AMH98" s="44"/>
      <c r="AMI98" s="44"/>
      <c r="AMJ98" s="44"/>
    </row>
    <row r="99" spans="1:1024" ht="31.5" x14ac:dyDescent="0.25">
      <c r="A99" s="78" t="s">
        <v>149</v>
      </c>
      <c r="B99" s="79" t="s">
        <v>150</v>
      </c>
      <c r="C99" s="145">
        <v>114603.5266</v>
      </c>
      <c r="D99" s="145">
        <v>585110.55075000005</v>
      </c>
      <c r="E99" s="145">
        <v>578816.59034</v>
      </c>
      <c r="F99" s="149">
        <f>E99/E162</f>
        <v>8.1180659519931551E-3</v>
      </c>
      <c r="G99" s="149">
        <f t="shared" si="21"/>
        <v>0.98924312610337928</v>
      </c>
      <c r="H99" s="29">
        <v>590194.6897000001</v>
      </c>
      <c r="I99" s="157">
        <f t="shared" si="16"/>
        <v>8.1276191440275355E-3</v>
      </c>
      <c r="J99" s="149">
        <f t="shared" si="22"/>
        <v>1.0086891937660041</v>
      </c>
      <c r="K99" s="29">
        <v>116330.693</v>
      </c>
      <c r="L99" s="157">
        <f>K99/K162</f>
        <v>7.6122976764953212E-3</v>
      </c>
      <c r="M99" s="158">
        <f t="shared" si="23"/>
        <v>0.19710562468654483</v>
      </c>
      <c r="N99" s="159">
        <f t="shared" si="18"/>
        <v>1727.1664000000019</v>
      </c>
      <c r="O99" s="157">
        <f>K99/C99</f>
        <v>1.0150707962594234</v>
      </c>
    </row>
    <row r="100" spans="1:1024" x14ac:dyDescent="0.25">
      <c r="A100" s="119" t="s">
        <v>151</v>
      </c>
      <c r="B100" s="120" t="s">
        <v>152</v>
      </c>
      <c r="C100" s="145">
        <v>0</v>
      </c>
      <c r="D100" s="145">
        <v>614</v>
      </c>
      <c r="E100" s="145">
        <v>604.58000000000004</v>
      </c>
      <c r="F100" s="149"/>
      <c r="G100" s="149"/>
      <c r="H100" s="29">
        <v>400</v>
      </c>
      <c r="I100" s="157"/>
      <c r="J100" s="149"/>
      <c r="K100" s="29">
        <v>0</v>
      </c>
      <c r="L100" s="157"/>
      <c r="M100" s="158"/>
      <c r="N100" s="159"/>
      <c r="O100" s="157"/>
    </row>
    <row r="101" spans="1:1024" s="77" customFormat="1" x14ac:dyDescent="0.25">
      <c r="A101" s="75" t="s">
        <v>153</v>
      </c>
      <c r="B101" s="76" t="s">
        <v>154</v>
      </c>
      <c r="C101" s="144">
        <v>3451900.6746</v>
      </c>
      <c r="D101" s="144">
        <v>13393378.409670001</v>
      </c>
      <c r="E101" s="144">
        <v>12894408.990420001</v>
      </c>
      <c r="F101" s="148">
        <f>E101/E162</f>
        <v>0.18084772334309701</v>
      </c>
      <c r="G101" s="148">
        <f t="shared" ref="G101:G161" si="24">E101/D101</f>
        <v>0.96274506670477222</v>
      </c>
      <c r="H101" s="11">
        <v>13023118.927790001</v>
      </c>
      <c r="I101" s="148">
        <f t="shared" ref="I101:I162" si="25">H101/$D$162</f>
        <v>0.17934243150553603</v>
      </c>
      <c r="J101" s="148">
        <f t="shared" ref="J101:J162" si="26">H101/D101</f>
        <v>0.97235503466304862</v>
      </c>
      <c r="K101" s="11">
        <v>2321005.3219099999</v>
      </c>
      <c r="L101" s="148">
        <f>K101/K162</f>
        <v>0.15187894925639933</v>
      </c>
      <c r="M101" s="155">
        <f t="shared" si="23"/>
        <v>0.1782219247769605</v>
      </c>
      <c r="N101" s="156">
        <f t="shared" ref="N101:N162" si="27">K101-C101</f>
        <v>-1130895.3526900001</v>
      </c>
      <c r="O101" s="148">
        <f t="shared" ref="O101:O106" si="28">K101/C101</f>
        <v>0.67238473545562083</v>
      </c>
      <c r="AMF101" s="44"/>
      <c r="AMG101" s="44"/>
      <c r="AMH101" s="44"/>
      <c r="AMI101" s="44"/>
      <c r="AMJ101" s="44"/>
    </row>
    <row r="102" spans="1:1024" x14ac:dyDescent="0.25">
      <c r="A102" s="78" t="s">
        <v>155</v>
      </c>
      <c r="B102" s="79" t="s">
        <v>156</v>
      </c>
      <c r="C102" s="145">
        <v>59824.079850000002</v>
      </c>
      <c r="D102" s="145">
        <v>344825.13204</v>
      </c>
      <c r="E102" s="145">
        <v>339573.55777999997</v>
      </c>
      <c r="F102" s="151">
        <f>E102/E162</f>
        <v>4.762614934709644E-3</v>
      </c>
      <c r="G102" s="151">
        <f t="shared" si="24"/>
        <v>0.98477032625513261</v>
      </c>
      <c r="H102" s="13">
        <v>375229.43099999998</v>
      </c>
      <c r="I102" s="157">
        <f t="shared" si="25"/>
        <v>5.1673150572539937E-3</v>
      </c>
      <c r="J102" s="149">
        <f t="shared" si="26"/>
        <v>1.0881730945193202</v>
      </c>
      <c r="K102" s="13">
        <v>71166.709099999993</v>
      </c>
      <c r="L102" s="157">
        <f>K102/K162</f>
        <v>4.6569152160534999E-3</v>
      </c>
      <c r="M102" s="158">
        <f t="shared" si="23"/>
        <v>0.18966185277721459</v>
      </c>
      <c r="N102" s="159">
        <f t="shared" si="27"/>
        <v>11342.629249999991</v>
      </c>
      <c r="O102" s="157">
        <f t="shared" si="28"/>
        <v>1.1895997277089752</v>
      </c>
    </row>
    <row r="103" spans="1:1024" ht="19.5" customHeight="1" x14ac:dyDescent="0.25">
      <c r="A103" s="78" t="s">
        <v>157</v>
      </c>
      <c r="B103" s="79" t="s">
        <v>158</v>
      </c>
      <c r="C103" s="145">
        <v>0</v>
      </c>
      <c r="D103" s="145">
        <v>3322.15789</v>
      </c>
      <c r="E103" s="145">
        <v>3321.78289</v>
      </c>
      <c r="F103" s="151">
        <f>E103/E162</f>
        <v>4.6588942040141215E-5</v>
      </c>
      <c r="G103" s="151">
        <f t="shared" si="24"/>
        <v>0.99988712156001713</v>
      </c>
      <c r="H103" s="13">
        <v>3807.6315800000002</v>
      </c>
      <c r="I103" s="157">
        <f t="shared" si="25"/>
        <v>5.2435204625006659E-5</v>
      </c>
      <c r="J103" s="149">
        <f t="shared" si="26"/>
        <v>1.1461320340798131</v>
      </c>
      <c r="K103" s="13">
        <v>0</v>
      </c>
      <c r="L103" s="157">
        <f>K103/K162</f>
        <v>0</v>
      </c>
      <c r="M103" s="158">
        <f t="shared" si="23"/>
        <v>0</v>
      </c>
      <c r="N103" s="159">
        <f t="shared" si="27"/>
        <v>0</v>
      </c>
      <c r="O103" s="157" t="e">
        <f t="shared" si="28"/>
        <v>#DIV/0!</v>
      </c>
    </row>
    <row r="104" spans="1:1024" x14ac:dyDescent="0.25">
      <c r="A104" s="78" t="s">
        <v>159</v>
      </c>
      <c r="B104" s="79" t="s">
        <v>160</v>
      </c>
      <c r="C104" s="145">
        <v>1564273.7276900001</v>
      </c>
      <c r="D104" s="145">
        <v>3350099.4802800003</v>
      </c>
      <c r="E104" s="145">
        <v>3340677.70603</v>
      </c>
      <c r="F104" s="151">
        <f>E104/E162</f>
        <v>4.6853947164808112E-2</v>
      </c>
      <c r="G104" s="151">
        <f t="shared" si="24"/>
        <v>0.99718761359014541</v>
      </c>
      <c r="H104" s="13">
        <v>3902853.9567300002</v>
      </c>
      <c r="I104" s="157">
        <f t="shared" si="25"/>
        <v>5.3746519730948975E-2</v>
      </c>
      <c r="J104" s="149">
        <f t="shared" si="26"/>
        <v>1.164996436584564</v>
      </c>
      <c r="K104" s="13">
        <v>596956.36314000003</v>
      </c>
      <c r="L104" s="157">
        <f>K104/K162</f>
        <v>3.9062859671090584E-2</v>
      </c>
      <c r="M104" s="158">
        <f t="shared" si="23"/>
        <v>0.15295380502532535</v>
      </c>
      <c r="N104" s="159">
        <f t="shared" si="27"/>
        <v>-967317.36455000006</v>
      </c>
      <c r="O104" s="157">
        <f t="shared" si="28"/>
        <v>0.38161886412395329</v>
      </c>
    </row>
    <row r="105" spans="1:1024" x14ac:dyDescent="0.25">
      <c r="A105" s="78" t="s">
        <v>161</v>
      </c>
      <c r="B105" s="79" t="s">
        <v>162</v>
      </c>
      <c r="C105" s="145">
        <v>154979.76690000002</v>
      </c>
      <c r="D105" s="145">
        <v>371065.91516000003</v>
      </c>
      <c r="E105" s="145">
        <v>369968.82182000001</v>
      </c>
      <c r="F105" s="151">
        <f>E105/E162</f>
        <v>5.1889170867609937E-3</v>
      </c>
      <c r="G105" s="151">
        <f t="shared" si="24"/>
        <v>0.99704340039012485</v>
      </c>
      <c r="H105" s="13">
        <v>105703.57</v>
      </c>
      <c r="I105" s="157">
        <f t="shared" si="25"/>
        <v>1.4556524721710904E-3</v>
      </c>
      <c r="J105" s="149">
        <f t="shared" si="26"/>
        <v>0.28486467142750543</v>
      </c>
      <c r="K105" s="13">
        <v>1141.9880000000001</v>
      </c>
      <c r="L105" s="157">
        <f>K105/K162</f>
        <v>7.4727936151687329E-5</v>
      </c>
      <c r="M105" s="158">
        <f t="shared" si="23"/>
        <v>1.0803684303188624E-2</v>
      </c>
      <c r="N105" s="159">
        <f t="shared" si="27"/>
        <v>-153837.7789</v>
      </c>
      <c r="O105" s="157">
        <f t="shared" si="28"/>
        <v>7.3686263880940184E-3</v>
      </c>
    </row>
    <row r="106" spans="1:1024" x14ac:dyDescent="0.25">
      <c r="A106" s="78" t="s">
        <v>163</v>
      </c>
      <c r="B106" s="79" t="s">
        <v>164</v>
      </c>
      <c r="C106" s="145">
        <v>29414.05978</v>
      </c>
      <c r="D106" s="145">
        <v>166620.63099999999</v>
      </c>
      <c r="E106" s="145">
        <v>161355.98550000001</v>
      </c>
      <c r="F106" s="151">
        <f>E106/E162</f>
        <v>2.2630632119034627E-3</v>
      </c>
      <c r="G106" s="151">
        <f t="shared" si="24"/>
        <v>0.9684033995766107</v>
      </c>
      <c r="H106" s="13">
        <v>190412.6385</v>
      </c>
      <c r="I106" s="157">
        <f t="shared" si="25"/>
        <v>2.6221879541546717E-3</v>
      </c>
      <c r="J106" s="149">
        <f t="shared" si="26"/>
        <v>1.1427914860075161</v>
      </c>
      <c r="K106" s="13">
        <v>39691.776509999996</v>
      </c>
      <c r="L106" s="157">
        <f>K106/K162</f>
        <v>2.5972992192442672E-3</v>
      </c>
      <c r="M106" s="158">
        <f t="shared" si="23"/>
        <v>0.20845137603615527</v>
      </c>
      <c r="N106" s="159">
        <f t="shared" si="27"/>
        <v>10277.716729999996</v>
      </c>
      <c r="O106" s="157">
        <f t="shared" si="28"/>
        <v>1.3494151030789805</v>
      </c>
    </row>
    <row r="107" spans="1:1024" x14ac:dyDescent="0.25">
      <c r="A107" s="78" t="s">
        <v>165</v>
      </c>
      <c r="B107" s="79" t="s">
        <v>166</v>
      </c>
      <c r="C107" s="145">
        <v>438880.65435000003</v>
      </c>
      <c r="D107" s="145">
        <v>654400.87057999999</v>
      </c>
      <c r="E107" s="145">
        <v>653075.84311000002</v>
      </c>
      <c r="F107" s="151">
        <f>E107/E162</f>
        <v>9.1595729191284222E-3</v>
      </c>
      <c r="G107" s="151">
        <f t="shared" si="24"/>
        <v>0.99797520521507621</v>
      </c>
      <c r="H107" s="13">
        <v>114819.4</v>
      </c>
      <c r="I107" s="157">
        <f t="shared" si="25"/>
        <v>1.5811873095979755E-3</v>
      </c>
      <c r="J107" s="149">
        <f t="shared" si="26"/>
        <v>0.17545728491808815</v>
      </c>
      <c r="K107" s="13">
        <v>52676.545770000004</v>
      </c>
      <c r="L107" s="157">
        <f>K107/K162</f>
        <v>3.4469797834933424E-3</v>
      </c>
      <c r="M107" s="158">
        <f t="shared" si="23"/>
        <v>0.45877739972513359</v>
      </c>
      <c r="N107" s="159">
        <f t="shared" si="27"/>
        <v>-386204.10858</v>
      </c>
      <c r="O107" s="157">
        <v>0</v>
      </c>
    </row>
    <row r="108" spans="1:1024" ht="32.450000000000003" customHeight="1" x14ac:dyDescent="0.25">
      <c r="A108" s="78" t="s">
        <v>167</v>
      </c>
      <c r="B108" s="79" t="s">
        <v>168</v>
      </c>
      <c r="C108" s="145">
        <v>789525.19396000006</v>
      </c>
      <c r="D108" s="145">
        <v>6979655.5236</v>
      </c>
      <c r="E108" s="145">
        <v>6576946.6372600002</v>
      </c>
      <c r="F108" s="151">
        <f>E108/E162</f>
        <v>9.2243531811438711E-2</v>
      </c>
      <c r="G108" s="151">
        <f t="shared" si="24"/>
        <v>0.94230246965937814</v>
      </c>
      <c r="H108" s="13">
        <v>7446841.3320899997</v>
      </c>
      <c r="I108" s="157">
        <f t="shared" si="25"/>
        <v>0.10255105853967528</v>
      </c>
      <c r="J108" s="149">
        <f t="shared" si="26"/>
        <v>1.0669353676424753</v>
      </c>
      <c r="K108" s="13">
        <v>1436253.48282</v>
      </c>
      <c r="L108" s="157">
        <f>K108/K162</f>
        <v>9.3983700846078516E-2</v>
      </c>
      <c r="M108" s="158">
        <f t="shared" si="23"/>
        <v>0.1928674747816746</v>
      </c>
      <c r="N108" s="159">
        <f t="shared" si="27"/>
        <v>646728.28885999997</v>
      </c>
      <c r="O108" s="157">
        <f>K108/C108</f>
        <v>1.8191357208200316</v>
      </c>
    </row>
    <row r="109" spans="1:1024" x14ac:dyDescent="0.25">
      <c r="A109" s="78" t="s">
        <v>169</v>
      </c>
      <c r="B109" s="79" t="s">
        <v>170</v>
      </c>
      <c r="C109" s="145">
        <v>4209.2689199999995</v>
      </c>
      <c r="D109" s="145">
        <v>76735.602249999996</v>
      </c>
      <c r="E109" s="145">
        <v>76731.275709999987</v>
      </c>
      <c r="F109" s="151">
        <f>E109/E162</f>
        <v>1.0761777861765327E-3</v>
      </c>
      <c r="G109" s="151">
        <f t="shared" si="24"/>
        <v>0.99994361756638184</v>
      </c>
      <c r="H109" s="13">
        <v>90582.04</v>
      </c>
      <c r="I109" s="157">
        <f t="shared" si="25"/>
        <v>1.2474126508716836E-3</v>
      </c>
      <c r="J109" s="149">
        <f t="shared" si="26"/>
        <v>1.1804434622782933</v>
      </c>
      <c r="K109" s="13">
        <v>7074.7049400000005</v>
      </c>
      <c r="L109" s="157">
        <f>K109/K162</f>
        <v>4.6294540664906016E-4</v>
      </c>
      <c r="M109" s="158">
        <f t="shared" si="23"/>
        <v>7.8102733610327185E-2</v>
      </c>
      <c r="N109" s="159">
        <f t="shared" si="27"/>
        <v>2865.436020000001</v>
      </c>
      <c r="O109" s="157">
        <v>0</v>
      </c>
    </row>
    <row r="110" spans="1:1024" ht="31.5" x14ac:dyDescent="0.25">
      <c r="A110" s="78" t="s">
        <v>171</v>
      </c>
      <c r="B110" s="79" t="s">
        <v>172</v>
      </c>
      <c r="C110" s="145">
        <v>410793.92314999999</v>
      </c>
      <c r="D110" s="145">
        <v>1446653.0968699998</v>
      </c>
      <c r="E110" s="145">
        <v>1372757.38032</v>
      </c>
      <c r="F110" s="151">
        <f>E110/E162</f>
        <v>1.9253309486130979E-2</v>
      </c>
      <c r="G110" s="151">
        <f t="shared" si="24"/>
        <v>0.94891953246436089</v>
      </c>
      <c r="H110" s="13">
        <v>792868.92788999993</v>
      </c>
      <c r="I110" s="157">
        <f t="shared" si="25"/>
        <v>1.0918662586237346E-2</v>
      </c>
      <c r="J110" s="149">
        <f t="shared" si="26"/>
        <v>0.5480712201186746</v>
      </c>
      <c r="K110" s="13">
        <v>116043.75163</v>
      </c>
      <c r="L110" s="157">
        <f>K110/K162</f>
        <v>7.5935211776383829E-3</v>
      </c>
      <c r="M110" s="158">
        <f t="shared" si="23"/>
        <v>0.14635931305672195</v>
      </c>
      <c r="N110" s="159">
        <f t="shared" si="27"/>
        <v>-294750.17151999997</v>
      </c>
      <c r="O110" s="157">
        <f>K110/C110</f>
        <v>0.28248653422175141</v>
      </c>
    </row>
    <row r="111" spans="1:1024" s="77" customFormat="1" ht="36.75" customHeight="1" x14ac:dyDescent="0.25">
      <c r="A111" s="75" t="s">
        <v>173</v>
      </c>
      <c r="B111" s="76" t="s">
        <v>174</v>
      </c>
      <c r="C111" s="144">
        <v>552147.52879999997</v>
      </c>
      <c r="D111" s="144">
        <v>2429584.0151499999</v>
      </c>
      <c r="E111" s="144">
        <v>2319728.42282</v>
      </c>
      <c r="F111" s="148">
        <f>E111/E162</f>
        <v>3.2534845478606571E-2</v>
      </c>
      <c r="G111" s="148">
        <f t="shared" si="24"/>
        <v>0.95478419694689276</v>
      </c>
      <c r="H111" s="11">
        <v>4556799.6530600004</v>
      </c>
      <c r="I111" s="148">
        <f t="shared" si="25"/>
        <v>6.2752059179885369E-2</v>
      </c>
      <c r="J111" s="148">
        <f t="shared" si="26"/>
        <v>1.8755472643240405</v>
      </c>
      <c r="K111" s="11">
        <v>164997.50113999998</v>
      </c>
      <c r="L111" s="148">
        <f>K111/K162</f>
        <v>1.0796893426531517E-2</v>
      </c>
      <c r="M111" s="155">
        <f t="shared" si="23"/>
        <v>3.6209075162916195E-2</v>
      </c>
      <c r="N111" s="156">
        <f t="shared" si="27"/>
        <v>-387150.02766000002</v>
      </c>
      <c r="O111" s="148">
        <f>K111/C111</f>
        <v>0.29882865091979016</v>
      </c>
      <c r="AMF111" s="44"/>
      <c r="AMG111" s="44"/>
      <c r="AMH111" s="44"/>
      <c r="AMI111" s="44"/>
      <c r="AMJ111" s="44"/>
    </row>
    <row r="112" spans="1:1024" x14ac:dyDescent="0.25">
      <c r="A112" s="78" t="s">
        <v>175</v>
      </c>
      <c r="B112" s="79" t="s">
        <v>176</v>
      </c>
      <c r="C112" s="145">
        <v>2390.8793799999999</v>
      </c>
      <c r="D112" s="145">
        <v>389069.71301000001</v>
      </c>
      <c r="E112" s="145">
        <v>372963.51316000003</v>
      </c>
      <c r="F112" s="151">
        <f>E112/E162</f>
        <v>5.2309184775464618E-3</v>
      </c>
      <c r="G112" s="151">
        <f t="shared" si="24"/>
        <v>0.95860330601064803</v>
      </c>
      <c r="H112" s="13">
        <v>77063.094099999988</v>
      </c>
      <c r="I112" s="157">
        <f t="shared" si="25"/>
        <v>1.0612421457460552E-3</v>
      </c>
      <c r="J112" s="149">
        <f t="shared" si="26"/>
        <v>0.19807014404644568</v>
      </c>
      <c r="K112" s="13">
        <v>3586.9463300000002</v>
      </c>
      <c r="L112" s="157">
        <f>K112/K162</f>
        <v>2.34717962297125E-4</v>
      </c>
      <c r="M112" s="158">
        <f t="shared" si="23"/>
        <v>4.6545578942696522E-2</v>
      </c>
      <c r="N112" s="159">
        <f t="shared" si="27"/>
        <v>1196.0669500000004</v>
      </c>
      <c r="O112" s="157">
        <v>0</v>
      </c>
    </row>
    <row r="113" spans="1:1024" x14ac:dyDescent="0.25">
      <c r="A113" s="78" t="s">
        <v>177</v>
      </c>
      <c r="B113" s="79" t="s">
        <v>178</v>
      </c>
      <c r="C113" s="145">
        <v>281510.20845999999</v>
      </c>
      <c r="D113" s="145">
        <v>716014.05099999998</v>
      </c>
      <c r="E113" s="145">
        <v>707204.10317999998</v>
      </c>
      <c r="F113" s="151">
        <f>E113/E162</f>
        <v>9.918737035099566E-3</v>
      </c>
      <c r="G113" s="151">
        <f t="shared" si="24"/>
        <v>0.98769584506380026</v>
      </c>
      <c r="H113" s="13">
        <v>3528477.63901</v>
      </c>
      <c r="I113" s="157">
        <f t="shared" si="25"/>
        <v>4.8590952966161109E-2</v>
      </c>
      <c r="J113" s="149">
        <f t="shared" si="26"/>
        <v>4.9279446877921673</v>
      </c>
      <c r="K113" s="13">
        <v>1833.27674</v>
      </c>
      <c r="L113" s="157">
        <f>K113/K162</f>
        <v>1.1996359609303554E-4</v>
      </c>
      <c r="M113" s="158">
        <f t="shared" si="23"/>
        <v>5.1956592263239349E-4</v>
      </c>
      <c r="N113" s="159">
        <f t="shared" si="27"/>
        <v>-279676.93171999999</v>
      </c>
      <c r="O113" s="157">
        <v>0</v>
      </c>
    </row>
    <row r="114" spans="1:1024" x14ac:dyDescent="0.25">
      <c r="A114" s="78" t="s">
        <v>179</v>
      </c>
      <c r="B114" s="79" t="s">
        <v>180</v>
      </c>
      <c r="C114" s="145">
        <v>208824.97216</v>
      </c>
      <c r="D114" s="145">
        <v>1133776.1601099998</v>
      </c>
      <c r="E114" s="145">
        <v>1051617.1645499999</v>
      </c>
      <c r="F114" s="151">
        <f>E114/E162</f>
        <v>1.474922737278522E-2</v>
      </c>
      <c r="G114" s="151">
        <f t="shared" si="24"/>
        <v>0.92753508280503194</v>
      </c>
      <c r="H114" s="13">
        <v>744595.36036000005</v>
      </c>
      <c r="I114" s="157">
        <f t="shared" si="25"/>
        <v>1.025388335583328E-2</v>
      </c>
      <c r="J114" s="149">
        <f t="shared" si="26"/>
        <v>0.65673929877636417</v>
      </c>
      <c r="K114" s="13">
        <v>96097.618319999994</v>
      </c>
      <c r="L114" s="157">
        <f>K114/K162</f>
        <v>6.2883118615486133E-3</v>
      </c>
      <c r="M114" s="158">
        <f t="shared" si="23"/>
        <v>0.12906018951493106</v>
      </c>
      <c r="N114" s="159">
        <f t="shared" si="27"/>
        <v>-112727.35384000001</v>
      </c>
      <c r="O114" s="157">
        <v>0</v>
      </c>
    </row>
    <row r="115" spans="1:1024" ht="33" customHeight="1" x14ac:dyDescent="0.25">
      <c r="A115" s="78" t="s">
        <v>181</v>
      </c>
      <c r="B115" s="79" t="s">
        <v>182</v>
      </c>
      <c r="C115" s="145">
        <v>59421.468799999995</v>
      </c>
      <c r="D115" s="145">
        <v>190724.09103000001</v>
      </c>
      <c r="E115" s="145">
        <v>187943.64193000001</v>
      </c>
      <c r="F115" s="151">
        <f>E115/E162</f>
        <v>2.6359625931753248E-3</v>
      </c>
      <c r="G115" s="151">
        <f t="shared" si="24"/>
        <v>0.98542161567013242</v>
      </c>
      <c r="H115" s="13">
        <v>206663.55958999999</v>
      </c>
      <c r="I115" s="157">
        <f t="shared" si="25"/>
        <v>2.8459807121449248E-3</v>
      </c>
      <c r="J115" s="149">
        <f t="shared" si="26"/>
        <v>1.0835734409529458</v>
      </c>
      <c r="K115" s="13">
        <v>63479.659749999999</v>
      </c>
      <c r="L115" s="157">
        <f>K115/K162</f>
        <v>4.1539000065927449E-3</v>
      </c>
      <c r="M115" s="158">
        <f t="shared" si="23"/>
        <v>0.30716426193344076</v>
      </c>
      <c r="N115" s="159">
        <f t="shared" si="27"/>
        <v>4058.1909500000038</v>
      </c>
      <c r="O115" s="157">
        <f t="shared" ref="O115:O147" si="29">K115/C115</f>
        <v>1.068295029253804</v>
      </c>
    </row>
    <row r="116" spans="1:1024" s="77" customFormat="1" x14ac:dyDescent="0.25">
      <c r="A116" s="75" t="s">
        <v>183</v>
      </c>
      <c r="B116" s="76" t="s">
        <v>184</v>
      </c>
      <c r="C116" s="144">
        <v>5709.5427800000007</v>
      </c>
      <c r="D116" s="144">
        <v>70628.759999999995</v>
      </c>
      <c r="E116" s="144">
        <v>70220.141680000001</v>
      </c>
      <c r="F116" s="148">
        <f>E116/E162</f>
        <v>9.8485729474632349E-4</v>
      </c>
      <c r="G116" s="148">
        <f t="shared" si="24"/>
        <v>0.99421456188668755</v>
      </c>
      <c r="H116" s="11">
        <v>74821</v>
      </c>
      <c r="I116" s="148">
        <f t="shared" si="25"/>
        <v>1.0303660852733086E-3</v>
      </c>
      <c r="J116" s="148">
        <f t="shared" si="26"/>
        <v>1.0593559903925824</v>
      </c>
      <c r="K116" s="11">
        <v>6516.8540800000001</v>
      </c>
      <c r="L116" s="148">
        <f>K116/K162</f>
        <v>4.2644148239745342E-4</v>
      </c>
      <c r="M116" s="155">
        <f t="shared" si="23"/>
        <v>8.7099264644952615E-2</v>
      </c>
      <c r="N116" s="156">
        <f t="shared" si="27"/>
        <v>807.31129999999939</v>
      </c>
      <c r="O116" s="148">
        <f t="shared" si="29"/>
        <v>1.1413968387850488</v>
      </c>
      <c r="AMF116" s="44"/>
      <c r="AMG116" s="44"/>
      <c r="AMH116" s="44"/>
      <c r="AMI116" s="44"/>
      <c r="AMJ116" s="44"/>
    </row>
    <row r="117" spans="1:1024" ht="28.5" customHeight="1" x14ac:dyDescent="0.25">
      <c r="A117" s="78" t="s">
        <v>185</v>
      </c>
      <c r="B117" s="79" t="s">
        <v>186</v>
      </c>
      <c r="C117" s="145">
        <v>2667.7066600000003</v>
      </c>
      <c r="D117" s="145">
        <v>17953.148000000001</v>
      </c>
      <c r="E117" s="145">
        <v>17648.547399999999</v>
      </c>
      <c r="F117" s="151">
        <f>E117/E162</f>
        <v>2.4752585558392257E-4</v>
      </c>
      <c r="G117" s="151">
        <f t="shared" si="24"/>
        <v>0.98303358274548835</v>
      </c>
      <c r="H117" s="13">
        <v>19383.3</v>
      </c>
      <c r="I117" s="157">
        <f t="shared" si="25"/>
        <v>2.6692900309643175E-4</v>
      </c>
      <c r="J117" s="149">
        <f t="shared" si="26"/>
        <v>1.0796602356310991</v>
      </c>
      <c r="K117" s="13">
        <v>3050.3594600000001</v>
      </c>
      <c r="L117" s="157">
        <f>K117/K162</f>
        <v>1.9960548356600546E-4</v>
      </c>
      <c r="M117" s="158">
        <f t="shared" si="23"/>
        <v>0.15737049212466403</v>
      </c>
      <c r="N117" s="159">
        <f t="shared" si="27"/>
        <v>382.65279999999984</v>
      </c>
      <c r="O117" s="157">
        <f t="shared" si="29"/>
        <v>1.1434388592035076</v>
      </c>
    </row>
    <row r="118" spans="1:1024" ht="28.5" customHeight="1" x14ac:dyDescent="0.25">
      <c r="A118" s="78" t="s">
        <v>491</v>
      </c>
      <c r="B118" s="80" t="s">
        <v>490</v>
      </c>
      <c r="C118" s="145">
        <v>0</v>
      </c>
      <c r="D118" s="145">
        <v>0</v>
      </c>
      <c r="E118" s="145">
        <v>0</v>
      </c>
      <c r="F118" s="151"/>
      <c r="G118" s="151" t="e">
        <f t="shared" si="24"/>
        <v>#DIV/0!</v>
      </c>
      <c r="H118" s="13">
        <v>1500</v>
      </c>
      <c r="I118" s="157">
        <f t="shared" si="25"/>
        <v>2.0656622177062095E-5</v>
      </c>
      <c r="J118" s="149" t="e">
        <f t="shared" si="26"/>
        <v>#DIV/0!</v>
      </c>
      <c r="K118" s="13">
        <v>0</v>
      </c>
      <c r="L118" s="157">
        <f>K118/K163</f>
        <v>0</v>
      </c>
      <c r="M118" s="158">
        <f t="shared" si="23"/>
        <v>0</v>
      </c>
      <c r="N118" s="159">
        <f t="shared" si="27"/>
        <v>0</v>
      </c>
      <c r="O118" s="157" t="e">
        <f t="shared" si="29"/>
        <v>#DIV/0!</v>
      </c>
    </row>
    <row r="119" spans="1:1024" ht="31.5" x14ac:dyDescent="0.25">
      <c r="A119" s="78" t="s">
        <v>187</v>
      </c>
      <c r="B119" s="79" t="s">
        <v>188</v>
      </c>
      <c r="C119" s="145">
        <v>3041.8361199999999</v>
      </c>
      <c r="D119" s="145">
        <v>52675.612000000001</v>
      </c>
      <c r="E119" s="145">
        <v>52571.594280000005</v>
      </c>
      <c r="F119" s="151">
        <f>E119/E162</f>
        <v>7.3733143916240103E-4</v>
      </c>
      <c r="G119" s="151">
        <f>E119/D119</f>
        <v>0.99802531539643058</v>
      </c>
      <c r="H119" s="13">
        <v>53937.7</v>
      </c>
      <c r="I119" s="157">
        <f t="shared" si="25"/>
        <v>7.4278045999981467E-4</v>
      </c>
      <c r="J119" s="149">
        <f t="shared" si="26"/>
        <v>1.0239596267054287</v>
      </c>
      <c r="K119" s="13">
        <v>3466.4946199999999</v>
      </c>
      <c r="L119" s="157">
        <f>K119/K162</f>
        <v>2.2683599883144796E-4</v>
      </c>
      <c r="M119" s="158">
        <f t="shared" si="23"/>
        <v>6.4268491611618586E-2</v>
      </c>
      <c r="N119" s="159">
        <f t="shared" si="27"/>
        <v>424.6585</v>
      </c>
      <c r="O119" s="157">
        <f t="shared" si="29"/>
        <v>1.1396059758801207</v>
      </c>
    </row>
    <row r="120" spans="1:1024" s="77" customFormat="1" x14ac:dyDescent="0.25">
      <c r="A120" s="75" t="s">
        <v>189</v>
      </c>
      <c r="B120" s="76" t="s">
        <v>190</v>
      </c>
      <c r="C120" s="144">
        <v>3747705.1811199998</v>
      </c>
      <c r="D120" s="144">
        <v>22230720.674430002</v>
      </c>
      <c r="E120" s="144">
        <v>21977275.701790001</v>
      </c>
      <c r="F120" s="148">
        <f>E120/E162</f>
        <v>0.30823749106339043</v>
      </c>
      <c r="G120" s="148">
        <f t="shared" si="24"/>
        <v>0.98859933619104323</v>
      </c>
      <c r="H120" s="11">
        <v>20887262.131200001</v>
      </c>
      <c r="I120" s="12">
        <f t="shared" si="25"/>
        <v>0.28764018810497011</v>
      </c>
      <c r="J120" s="12">
        <f t="shared" si="26"/>
        <v>0.93956747678561492</v>
      </c>
      <c r="K120" s="11">
        <v>4326364.9472899996</v>
      </c>
      <c r="L120" s="148">
        <f>K120/K162</f>
        <v>0.28310308300085918</v>
      </c>
      <c r="M120" s="155">
        <f t="shared" si="23"/>
        <v>0.20712934611126291</v>
      </c>
      <c r="N120" s="156">
        <f t="shared" si="27"/>
        <v>578659.76616999973</v>
      </c>
      <c r="O120" s="148">
        <f t="shared" si="29"/>
        <v>1.1544037586214473</v>
      </c>
      <c r="AMF120" s="44"/>
      <c r="AMG120" s="44"/>
      <c r="AMH120" s="44"/>
      <c r="AMI120" s="44"/>
      <c r="AMJ120" s="44"/>
    </row>
    <row r="121" spans="1:1024" s="77" customFormat="1" x14ac:dyDescent="0.25">
      <c r="A121" s="81" t="s">
        <v>191</v>
      </c>
      <c r="B121" s="79" t="s">
        <v>192</v>
      </c>
      <c r="C121" s="145">
        <v>1027577.77278</v>
      </c>
      <c r="D121" s="145">
        <v>5191579.4963199999</v>
      </c>
      <c r="E121" s="145">
        <v>5080870.8542200001</v>
      </c>
      <c r="F121" s="151">
        <f>E121/E162</f>
        <v>7.126064694152795E-2</v>
      </c>
      <c r="G121" s="151">
        <f t="shared" si="24"/>
        <v>0.97867534491603669</v>
      </c>
      <c r="H121" s="13">
        <v>5589585.3029499995</v>
      </c>
      <c r="I121" s="14">
        <f t="shared" si="25"/>
        <v>7.6974634486331531E-2</v>
      </c>
      <c r="J121" s="15">
        <f t="shared" si="26"/>
        <v>1.0766637218811967</v>
      </c>
      <c r="K121" s="13">
        <v>1140629.9365000001</v>
      </c>
      <c r="L121" s="157">
        <f>K121/K162</f>
        <v>7.4639068945974191E-2</v>
      </c>
      <c r="M121" s="158">
        <f t="shared" si="23"/>
        <v>0.20406342772835279</v>
      </c>
      <c r="N121" s="159">
        <f t="shared" si="27"/>
        <v>113052.16372000007</v>
      </c>
      <c r="O121" s="157">
        <f t="shared" si="29"/>
        <v>1.1100181093000383</v>
      </c>
      <c r="AMF121" s="44"/>
      <c r="AMG121" s="44"/>
      <c r="AMH121" s="44"/>
      <c r="AMI121" s="44"/>
      <c r="AMJ121" s="44"/>
    </row>
    <row r="122" spans="1:1024" x14ac:dyDescent="0.25">
      <c r="A122" s="78" t="s">
        <v>193</v>
      </c>
      <c r="B122" s="79" t="s">
        <v>194</v>
      </c>
      <c r="C122" s="145">
        <v>2174710.1749299997</v>
      </c>
      <c r="D122" s="145">
        <v>14093542.538959999</v>
      </c>
      <c r="E122" s="145">
        <v>13986458.67302</v>
      </c>
      <c r="F122" s="151">
        <f>E122/E162</f>
        <v>0.19616402818673054</v>
      </c>
      <c r="G122" s="151">
        <f t="shared" si="24"/>
        <v>0.99240191984066617</v>
      </c>
      <c r="H122" s="13">
        <v>11985588.57347</v>
      </c>
      <c r="I122" s="14">
        <f t="shared" si="25"/>
        <v>0.16505451648792163</v>
      </c>
      <c r="J122" s="15">
        <f t="shared" si="26"/>
        <v>0.85043121985385872</v>
      </c>
      <c r="K122" s="13">
        <v>2544524.3912199996</v>
      </c>
      <c r="L122" s="157">
        <f>K122/K162</f>
        <v>0.16650530149484863</v>
      </c>
      <c r="M122" s="158">
        <f t="shared" si="23"/>
        <v>0.2122986598131929</v>
      </c>
      <c r="N122" s="159">
        <f t="shared" si="27"/>
        <v>369814.21628999989</v>
      </c>
      <c r="O122" s="157">
        <f t="shared" si="29"/>
        <v>1.1700521846787715</v>
      </c>
    </row>
    <row r="123" spans="1:1024" ht="31.5" x14ac:dyDescent="0.25">
      <c r="A123" s="78" t="s">
        <v>195</v>
      </c>
      <c r="B123" s="79" t="s">
        <v>196</v>
      </c>
      <c r="C123" s="145">
        <v>267153.23751000001</v>
      </c>
      <c r="D123" s="145">
        <v>1270682.33968</v>
      </c>
      <c r="E123" s="145">
        <v>1256902.2850599999</v>
      </c>
      <c r="F123" s="151">
        <f>E123/E162</f>
        <v>1.7628409094726051E-2</v>
      </c>
      <c r="G123" s="151">
        <f t="shared" si="24"/>
        <v>0.98915538983293783</v>
      </c>
      <c r="H123" s="13">
        <v>1349583.8463599999</v>
      </c>
      <c r="I123" s="14">
        <f t="shared" si="25"/>
        <v>1.8585229073683155E-2</v>
      </c>
      <c r="J123" s="15">
        <f t="shared" si="26"/>
        <v>1.0620938091418426</v>
      </c>
      <c r="K123" s="13">
        <v>312157.47694999998</v>
      </c>
      <c r="L123" s="157">
        <f>K123/K162</f>
        <v>2.0426557903227886E-2</v>
      </c>
      <c r="M123" s="158">
        <f t="shared" si="23"/>
        <v>0.2312990614046905</v>
      </c>
      <c r="N123" s="159">
        <f t="shared" si="27"/>
        <v>45004.239439999976</v>
      </c>
      <c r="O123" s="157">
        <f t="shared" si="29"/>
        <v>1.1684585216314864</v>
      </c>
    </row>
    <row r="124" spans="1:1024" ht="27.75" customHeight="1" x14ac:dyDescent="0.25">
      <c r="A124" s="78" t="s">
        <v>197</v>
      </c>
      <c r="B124" s="79" t="s">
        <v>198</v>
      </c>
      <c r="C124" s="145">
        <v>136419.03178999998</v>
      </c>
      <c r="D124" s="145">
        <v>705123.50277999998</v>
      </c>
      <c r="E124" s="145">
        <v>695020.24508999998</v>
      </c>
      <c r="F124" s="151">
        <f>E124/E162</f>
        <v>9.747854988566923E-3</v>
      </c>
      <c r="G124" s="151">
        <f t="shared" si="24"/>
        <v>0.98567164808694196</v>
      </c>
      <c r="H124" s="13">
        <v>990316.76244000008</v>
      </c>
      <c r="I124" s="14">
        <f t="shared" si="25"/>
        <v>1.363773279822296E-2</v>
      </c>
      <c r="J124" s="15">
        <f t="shared" si="26"/>
        <v>1.4044585927651045</v>
      </c>
      <c r="K124" s="13">
        <v>153614.79230999999</v>
      </c>
      <c r="L124" s="157">
        <f>K124/K162</f>
        <v>1.0052046424039821E-2</v>
      </c>
      <c r="M124" s="158">
        <f t="shared" si="23"/>
        <v>0.1551168253797047</v>
      </c>
      <c r="N124" s="159">
        <f t="shared" si="27"/>
        <v>17195.760520000011</v>
      </c>
      <c r="O124" s="157">
        <f t="shared" si="29"/>
        <v>1.1260510377061665</v>
      </c>
    </row>
    <row r="125" spans="1:1024" ht="47.25" x14ac:dyDescent="0.25">
      <c r="A125" s="78" t="s">
        <v>199</v>
      </c>
      <c r="B125" s="79" t="s">
        <v>200</v>
      </c>
      <c r="C125" s="145">
        <v>8986.5327600000001</v>
      </c>
      <c r="D125" s="145">
        <v>68307.208480000001</v>
      </c>
      <c r="E125" s="145">
        <v>67689.116389999996</v>
      </c>
      <c r="F125" s="151">
        <f>E125/E162</f>
        <v>9.4935895110293694E-4</v>
      </c>
      <c r="G125" s="151">
        <f t="shared" si="24"/>
        <v>0.99095129044570784</v>
      </c>
      <c r="H125" s="13">
        <v>70735.399040000004</v>
      </c>
      <c r="I125" s="14">
        <f t="shared" si="25"/>
        <v>9.7410294167533387E-4</v>
      </c>
      <c r="J125" s="15">
        <f t="shared" si="26"/>
        <v>1.0355480865641138</v>
      </c>
      <c r="K125" s="13">
        <v>22380.462230000001</v>
      </c>
      <c r="L125" s="157">
        <f>K125/K162</f>
        <v>1.4645037886288558E-3</v>
      </c>
      <c r="M125" s="158">
        <f t="shared" si="23"/>
        <v>0.31639691772070339</v>
      </c>
      <c r="N125" s="159">
        <f t="shared" si="27"/>
        <v>13393.929470000001</v>
      </c>
      <c r="O125" s="157">
        <f t="shared" si="29"/>
        <v>2.4904446272780296</v>
      </c>
    </row>
    <row r="126" spans="1:1024" ht="25.5" customHeight="1" x14ac:dyDescent="0.25">
      <c r="A126" s="59" t="s">
        <v>201</v>
      </c>
      <c r="B126" s="79" t="s">
        <v>202</v>
      </c>
      <c r="C126" s="145">
        <v>429.36</v>
      </c>
      <c r="D126" s="145">
        <v>2344.4</v>
      </c>
      <c r="E126" s="145">
        <v>2344.36</v>
      </c>
      <c r="F126" s="151">
        <f>E126/E162</f>
        <v>3.2880310296626722E-5</v>
      </c>
      <c r="G126" s="151">
        <f t="shared" si="24"/>
        <v>0.99998293806517657</v>
      </c>
      <c r="H126" s="13">
        <v>2193.6</v>
      </c>
      <c r="I126" s="14">
        <f t="shared" si="25"/>
        <v>3.0208244271735603E-5</v>
      </c>
      <c r="J126" s="15">
        <f t="shared" si="26"/>
        <v>0.93567650571574812</v>
      </c>
      <c r="K126" s="13">
        <v>401.9</v>
      </c>
      <c r="L126" s="157">
        <f>K126/K162</f>
        <v>2.6299013246516717E-5</v>
      </c>
      <c r="M126" s="158">
        <f t="shared" si="23"/>
        <v>0.18321480671043033</v>
      </c>
      <c r="N126" s="159">
        <f t="shared" si="27"/>
        <v>-27.460000000000036</v>
      </c>
      <c r="O126" s="157">
        <f t="shared" si="29"/>
        <v>0.93604434507173462</v>
      </c>
    </row>
    <row r="127" spans="1:1024" ht="27" customHeight="1" x14ac:dyDescent="0.25">
      <c r="A127" s="59" t="s">
        <v>203</v>
      </c>
      <c r="B127" s="79" t="s">
        <v>204</v>
      </c>
      <c r="C127" s="145">
        <v>54283.906409999996</v>
      </c>
      <c r="D127" s="145">
        <v>291033.64004000003</v>
      </c>
      <c r="E127" s="145">
        <v>289856.46431000001</v>
      </c>
      <c r="F127" s="151">
        <f>E127/E162</f>
        <v>4.0653186746045442E-3</v>
      </c>
      <c r="G127" s="151">
        <f t="shared" si="24"/>
        <v>0.99595519016345246</v>
      </c>
      <c r="H127" s="13">
        <v>260207.5092</v>
      </c>
      <c r="I127" s="14">
        <f t="shared" si="25"/>
        <v>3.583338803452539E-3</v>
      </c>
      <c r="J127" s="15">
        <f t="shared" si="26"/>
        <v>0.89408052335199728</v>
      </c>
      <c r="K127" s="13">
        <v>50947.353340000001</v>
      </c>
      <c r="L127" s="157">
        <f>K127/K162</f>
        <v>3.3338271220791933E-3</v>
      </c>
      <c r="M127" s="158">
        <f t="shared" si="23"/>
        <v>0.19579509252686855</v>
      </c>
      <c r="N127" s="159">
        <f t="shared" si="27"/>
        <v>-3336.5530699999945</v>
      </c>
      <c r="O127" s="157">
        <f t="shared" si="29"/>
        <v>0.93853513332663641</v>
      </c>
    </row>
    <row r="128" spans="1:1024" ht="27" customHeight="1" x14ac:dyDescent="0.25">
      <c r="A128" s="59" t="s">
        <v>434</v>
      </c>
      <c r="B128" s="80" t="s">
        <v>433</v>
      </c>
      <c r="C128" s="145">
        <v>0</v>
      </c>
      <c r="D128" s="145">
        <v>25000</v>
      </c>
      <c r="E128" s="145">
        <v>24956.633329999997</v>
      </c>
      <c r="F128" s="151"/>
      <c r="G128" s="151"/>
      <c r="H128" s="13">
        <v>0</v>
      </c>
      <c r="I128" s="14">
        <f t="shared" si="25"/>
        <v>0</v>
      </c>
      <c r="J128" s="15">
        <f t="shared" si="26"/>
        <v>0</v>
      </c>
      <c r="K128" s="13">
        <v>0</v>
      </c>
      <c r="L128" s="157">
        <f>K128/K163</f>
        <v>0</v>
      </c>
      <c r="M128" s="158" t="str">
        <f t="shared" si="23"/>
        <v/>
      </c>
      <c r="N128" s="159">
        <f t="shared" si="27"/>
        <v>0</v>
      </c>
      <c r="O128" s="157" t="e">
        <f t="shared" si="29"/>
        <v>#DIV/0!</v>
      </c>
    </row>
    <row r="129" spans="1:1024" ht="28.5" customHeight="1" x14ac:dyDescent="0.25">
      <c r="A129" s="78" t="s">
        <v>205</v>
      </c>
      <c r="B129" s="79" t="s">
        <v>206</v>
      </c>
      <c r="C129" s="145">
        <v>78145.164940000002</v>
      </c>
      <c r="D129" s="145">
        <v>583107.54816999997</v>
      </c>
      <c r="E129" s="145">
        <v>573177.07036999997</v>
      </c>
      <c r="F129" s="151">
        <f>E129/E162</f>
        <v>8.0389700936191744E-3</v>
      </c>
      <c r="G129" s="151">
        <f t="shared" si="24"/>
        <v>0.98296973203114013</v>
      </c>
      <c r="H129" s="13">
        <v>639051.13774000003</v>
      </c>
      <c r="I129" s="14">
        <f>H129/$D$162</f>
        <v>8.8004252694112318E-3</v>
      </c>
      <c r="J129" s="15">
        <f>H129/D129</f>
        <v>1.0959404311358532</v>
      </c>
      <c r="K129" s="13">
        <v>101708.63473999999</v>
      </c>
      <c r="L129" s="157">
        <f>K129/K162</f>
        <v>6.6554783088141091E-3</v>
      </c>
      <c r="M129" s="158">
        <f>IFERROR(K129/H129,"")</f>
        <v>0.15915570559766451</v>
      </c>
      <c r="N129" s="159">
        <f t="shared" si="27"/>
        <v>23563.469799999992</v>
      </c>
      <c r="O129" s="157">
        <f t="shared" si="29"/>
        <v>1.3015345839770389</v>
      </c>
    </row>
    <row r="130" spans="1:1024" s="77" customFormat="1" x14ac:dyDescent="0.25">
      <c r="A130" s="75" t="s">
        <v>207</v>
      </c>
      <c r="B130" s="76" t="s">
        <v>208</v>
      </c>
      <c r="C130" s="144">
        <v>342158.26312000002</v>
      </c>
      <c r="D130" s="144">
        <v>2656342.6123099998</v>
      </c>
      <c r="E130" s="144">
        <v>2596031.8557800003</v>
      </c>
      <c r="F130" s="148">
        <f>E130/E162</f>
        <v>3.6410079065490847E-2</v>
      </c>
      <c r="G130" s="148">
        <f t="shared" si="24"/>
        <v>0.97729556562074937</v>
      </c>
      <c r="H130" s="11">
        <v>1972292.8407000001</v>
      </c>
      <c r="I130" s="148">
        <f t="shared" si="25"/>
        <v>2.7160605355242944E-2</v>
      </c>
      <c r="J130" s="148">
        <f t="shared" si="26"/>
        <v>0.74248435859140227</v>
      </c>
      <c r="K130" s="11">
        <v>383748.47644</v>
      </c>
      <c r="L130" s="148">
        <f>K130/K162</f>
        <v>2.5111237285957128E-2</v>
      </c>
      <c r="M130" s="155">
        <f t="shared" ref="M130:M162" si="30">IFERROR(K130/H130,"")</f>
        <v>0.19456972540842424</v>
      </c>
      <c r="N130" s="156">
        <f t="shared" si="27"/>
        <v>41590.213319999981</v>
      </c>
      <c r="O130" s="148">
        <f t="shared" si="29"/>
        <v>1.1215525614981674</v>
      </c>
      <c r="AMF130" s="44"/>
      <c r="AMG130" s="44"/>
      <c r="AMH130" s="44"/>
      <c r="AMI130" s="44"/>
      <c r="AMJ130" s="44"/>
    </row>
    <row r="131" spans="1:1024" x14ac:dyDescent="0.25">
      <c r="A131" s="78" t="s">
        <v>209</v>
      </c>
      <c r="B131" s="79" t="s">
        <v>210</v>
      </c>
      <c r="C131" s="145">
        <v>311084.52333999996</v>
      </c>
      <c r="D131" s="145">
        <v>2480566.0898899999</v>
      </c>
      <c r="E131" s="145">
        <v>2427057.9376300001</v>
      </c>
      <c r="F131" s="151">
        <f>E131/E162</f>
        <v>3.4040172199306121E-2</v>
      </c>
      <c r="G131" s="151">
        <f t="shared" si="24"/>
        <v>0.97842905598118024</v>
      </c>
      <c r="H131" s="13">
        <v>1789605.2609900001</v>
      </c>
      <c r="I131" s="157">
        <f t="shared" si="25"/>
        <v>2.4644799814902023E-2</v>
      </c>
      <c r="J131" s="149">
        <f t="shared" si="26"/>
        <v>0.72145034485630644</v>
      </c>
      <c r="K131" s="13">
        <v>345496.39256000001</v>
      </c>
      <c r="L131" s="157">
        <f>K131/K162</f>
        <v>2.2608146814031303E-2</v>
      </c>
      <c r="M131" s="158">
        <f t="shared" si="30"/>
        <v>0.19305731833224118</v>
      </c>
      <c r="N131" s="159">
        <f t="shared" si="27"/>
        <v>34411.869220000051</v>
      </c>
      <c r="O131" s="157">
        <f t="shared" si="29"/>
        <v>1.1106190332149362</v>
      </c>
    </row>
    <row r="132" spans="1:1024" x14ac:dyDescent="0.25">
      <c r="A132" s="78" t="s">
        <v>211</v>
      </c>
      <c r="B132" s="79" t="s">
        <v>212</v>
      </c>
      <c r="C132" s="145">
        <v>5638.9778799999995</v>
      </c>
      <c r="D132" s="145">
        <v>35141.024279999998</v>
      </c>
      <c r="E132" s="145">
        <v>32284.377399999998</v>
      </c>
      <c r="F132" s="151">
        <f>E132/E162</f>
        <v>4.5279749980608905E-4</v>
      </c>
      <c r="G132" s="151">
        <f t="shared" si="24"/>
        <v>0.91870906046339063</v>
      </c>
      <c r="H132" s="13">
        <v>35719.54909</v>
      </c>
      <c r="I132" s="157">
        <f t="shared" si="25"/>
        <v>4.9189681992476808E-4</v>
      </c>
      <c r="J132" s="149">
        <f t="shared" si="26"/>
        <v>1.0164629467083934</v>
      </c>
      <c r="K132" s="13">
        <v>7052.7073600000003</v>
      </c>
      <c r="L132" s="157">
        <f>K132/K162</f>
        <v>4.6150595741340124E-4</v>
      </c>
      <c r="M132" s="158">
        <f t="shared" si="30"/>
        <v>0.19744670746626158</v>
      </c>
      <c r="N132" s="159">
        <f t="shared" si="27"/>
        <v>1413.7294800000009</v>
      </c>
      <c r="O132" s="157">
        <f t="shared" si="29"/>
        <v>1.2507066901280346</v>
      </c>
    </row>
    <row r="133" spans="1:1024" ht="31.5" x14ac:dyDescent="0.25">
      <c r="A133" s="78" t="s">
        <v>213</v>
      </c>
      <c r="B133" s="79" t="s">
        <v>214</v>
      </c>
      <c r="C133" s="145">
        <v>25434.761899999998</v>
      </c>
      <c r="D133" s="145">
        <v>140635.49813999998</v>
      </c>
      <c r="E133" s="145">
        <v>136689.54074999999</v>
      </c>
      <c r="F133" s="151">
        <f>E133/E162</f>
        <v>1.9171093663786288E-3</v>
      </c>
      <c r="G133" s="151">
        <f t="shared" si="24"/>
        <v>0.9719419531897141</v>
      </c>
      <c r="H133" s="13">
        <v>146968.03062000001</v>
      </c>
      <c r="I133" s="157">
        <f t="shared" si="25"/>
        <v>2.0239087204161552E-3</v>
      </c>
      <c r="J133" s="149">
        <f t="shared" si="26"/>
        <v>1.0450279805863532</v>
      </c>
      <c r="K133" s="13">
        <v>31199.376519999998</v>
      </c>
      <c r="L133" s="157">
        <f>K133/K162</f>
        <v>2.0415845145124226E-3</v>
      </c>
      <c r="M133" s="158">
        <f t="shared" si="30"/>
        <v>0.2122868244772837</v>
      </c>
      <c r="N133" s="159">
        <f t="shared" si="27"/>
        <v>5764.6146200000003</v>
      </c>
      <c r="O133" s="157">
        <f t="shared" si="29"/>
        <v>1.2266431524959547</v>
      </c>
    </row>
    <row r="134" spans="1:1024" s="77" customFormat="1" x14ac:dyDescent="0.25">
      <c r="A134" s="75" t="s">
        <v>215</v>
      </c>
      <c r="B134" s="76" t="s">
        <v>216</v>
      </c>
      <c r="C134" s="144">
        <v>982282.09609999997</v>
      </c>
      <c r="D134" s="144">
        <v>5838633.02116</v>
      </c>
      <c r="E134" s="144">
        <v>5812237.3651599996</v>
      </c>
      <c r="F134" s="148">
        <f>E134/E162</f>
        <v>8.1518268561188933E-2</v>
      </c>
      <c r="G134" s="148">
        <f t="shared" si="24"/>
        <v>0.99547913768439655</v>
      </c>
      <c r="H134" s="11">
        <v>5617238.3946899995</v>
      </c>
      <c r="I134" s="148">
        <f t="shared" si="25"/>
        <v>7.7355447465065411E-2</v>
      </c>
      <c r="J134" s="148">
        <f t="shared" si="26"/>
        <v>0.96208108547537818</v>
      </c>
      <c r="K134" s="11">
        <v>1386695.3867000001</v>
      </c>
      <c r="L134" s="148">
        <f>K134/K162</f>
        <v>9.0740782144082932E-2</v>
      </c>
      <c r="M134" s="155">
        <f t="shared" si="30"/>
        <v>0.24686425771262432</v>
      </c>
      <c r="N134" s="156">
        <f t="shared" si="27"/>
        <v>404413.29060000018</v>
      </c>
      <c r="O134" s="148">
        <f t="shared" si="29"/>
        <v>1.4117078914556835</v>
      </c>
      <c r="AMF134" s="44"/>
      <c r="AMG134" s="44"/>
      <c r="AMH134" s="44"/>
      <c r="AMI134" s="44"/>
      <c r="AMJ134" s="44"/>
    </row>
    <row r="135" spans="1:1024" ht="33" customHeight="1" x14ac:dyDescent="0.25">
      <c r="A135" s="78" t="s">
        <v>217</v>
      </c>
      <c r="B135" s="79" t="s">
        <v>218</v>
      </c>
      <c r="C135" s="145">
        <v>370094.15025000001</v>
      </c>
      <c r="D135" s="145">
        <v>1778011.7447000002</v>
      </c>
      <c r="E135" s="145">
        <v>1773427.3558499999</v>
      </c>
      <c r="F135" s="151">
        <f>E135/E162</f>
        <v>2.4872818913850368E-2</v>
      </c>
      <c r="G135" s="151">
        <f t="shared" si="24"/>
        <v>0.99742162060308903</v>
      </c>
      <c r="H135" s="13">
        <v>1540762.5146900001</v>
      </c>
      <c r="I135" s="157">
        <f t="shared" si="25"/>
        <v>2.1217966087020944E-2</v>
      </c>
      <c r="J135" s="149">
        <f t="shared" si="26"/>
        <v>0.86656486903576069</v>
      </c>
      <c r="K135" s="13">
        <v>236289.69083000001</v>
      </c>
      <c r="L135" s="157">
        <f>K135/K162</f>
        <v>1.5462019679406594E-2</v>
      </c>
      <c r="M135" s="158">
        <f t="shared" si="30"/>
        <v>0.15335893012528362</v>
      </c>
      <c r="N135" s="159">
        <f t="shared" si="27"/>
        <v>-133804.45942</v>
      </c>
      <c r="O135" s="157">
        <f t="shared" si="29"/>
        <v>0.6384583238356657</v>
      </c>
    </row>
    <row r="136" spans="1:1024" x14ac:dyDescent="0.25">
      <c r="A136" s="78" t="s">
        <v>219</v>
      </c>
      <c r="B136" s="79" t="s">
        <v>220</v>
      </c>
      <c r="C136" s="145">
        <v>261953.94309000002</v>
      </c>
      <c r="D136" s="145">
        <v>1889791.9131</v>
      </c>
      <c r="E136" s="145">
        <v>1887295.27966</v>
      </c>
      <c r="F136" s="151">
        <f>E136/E162</f>
        <v>2.6469848665128096E-2</v>
      </c>
      <c r="G136" s="151">
        <f t="shared" si="24"/>
        <v>0.99867888447257425</v>
      </c>
      <c r="H136" s="13">
        <v>1993150.9247099999</v>
      </c>
      <c r="I136" s="157">
        <f t="shared" si="25"/>
        <v>2.744784372906427E-2</v>
      </c>
      <c r="J136" s="149">
        <f t="shared" si="26"/>
        <v>1.0546933294049559</v>
      </c>
      <c r="K136" s="13">
        <v>473560.58067</v>
      </c>
      <c r="L136" s="157">
        <f>K136/K162</f>
        <v>3.0988245792656081E-2</v>
      </c>
      <c r="M136" s="158">
        <f t="shared" si="30"/>
        <v>0.23759393972581491</v>
      </c>
      <c r="N136" s="159">
        <f t="shared" si="27"/>
        <v>211606.63757999998</v>
      </c>
      <c r="O136" s="157">
        <f t="shared" si="29"/>
        <v>1.8078009251698794</v>
      </c>
    </row>
    <row r="137" spans="1:1024" outlineLevel="1" x14ac:dyDescent="0.25">
      <c r="A137" s="78" t="s">
        <v>221</v>
      </c>
      <c r="B137" s="79" t="s">
        <v>222</v>
      </c>
      <c r="C137" s="145">
        <v>42686.84474</v>
      </c>
      <c r="D137" s="145">
        <v>215900.13809999998</v>
      </c>
      <c r="E137" s="145">
        <v>212442.13793</v>
      </c>
      <c r="F137" s="151">
        <f>E137/E162</f>
        <v>2.9795609101064568E-3</v>
      </c>
      <c r="G137" s="151">
        <f t="shared" si="24"/>
        <v>0.98398333507133595</v>
      </c>
      <c r="H137" s="13">
        <v>225205.60813000001</v>
      </c>
      <c r="I137" s="157">
        <f t="shared" si="25"/>
        <v>3.101324772864609E-3</v>
      </c>
      <c r="J137" s="149">
        <f t="shared" si="26"/>
        <v>1.043100806288924</v>
      </c>
      <c r="K137" s="13">
        <v>46955.825579999997</v>
      </c>
      <c r="L137" s="157">
        <f>K137/K162</f>
        <v>3.0726346825816087E-3</v>
      </c>
      <c r="M137" s="158">
        <f t="shared" si="30"/>
        <v>0.20850202608140528</v>
      </c>
      <c r="N137" s="159">
        <f t="shared" si="27"/>
        <v>4268.9808399999965</v>
      </c>
      <c r="O137" s="157">
        <f t="shared" si="29"/>
        <v>1.1000069427947134</v>
      </c>
    </row>
    <row r="138" spans="1:1024" ht="37.5" customHeight="1" x14ac:dyDescent="0.25">
      <c r="A138" s="78" t="s">
        <v>223</v>
      </c>
      <c r="B138" s="79" t="s">
        <v>224</v>
      </c>
      <c r="C138" s="145">
        <v>21295.78255</v>
      </c>
      <c r="D138" s="145">
        <v>116190.14569</v>
      </c>
      <c r="E138" s="145">
        <v>109683.20742000001</v>
      </c>
      <c r="F138" s="151">
        <f>E138/E162</f>
        <v>1.538337923483966E-3</v>
      </c>
      <c r="G138" s="151">
        <f t="shared" si="24"/>
        <v>0.94399750313283215</v>
      </c>
      <c r="H138" s="13">
        <v>126317.70909999999</v>
      </c>
      <c r="I138" s="157">
        <f t="shared" si="25"/>
        <v>1.7395314607671587E-3</v>
      </c>
      <c r="J138" s="149">
        <f t="shared" si="26"/>
        <v>1.0871637035125228</v>
      </c>
      <c r="K138" s="13">
        <v>23823.165579999997</v>
      </c>
      <c r="L138" s="157">
        <f>K138/K162</f>
        <v>1.5589095475550662E-3</v>
      </c>
      <c r="M138" s="158">
        <f t="shared" si="30"/>
        <v>0.18859719472224024</v>
      </c>
      <c r="N138" s="159">
        <f t="shared" si="27"/>
        <v>2527.3830299999972</v>
      </c>
      <c r="O138" s="157">
        <f t="shared" si="29"/>
        <v>1.1186799791961624</v>
      </c>
    </row>
    <row r="139" spans="1:1024" ht="66.75" customHeight="1" x14ac:dyDescent="0.25">
      <c r="A139" s="78" t="s">
        <v>225</v>
      </c>
      <c r="B139" s="79" t="s">
        <v>226</v>
      </c>
      <c r="C139" s="145">
        <v>48240.186580000001</v>
      </c>
      <c r="D139" s="145">
        <v>160304.92916999999</v>
      </c>
      <c r="E139" s="145">
        <v>158637.10274</v>
      </c>
      <c r="F139" s="151">
        <f>E139/E162</f>
        <v>2.2249301142525262E-3</v>
      </c>
      <c r="G139" s="151">
        <f t="shared" si="24"/>
        <v>0.9895959129975892</v>
      </c>
      <c r="H139" s="13">
        <v>165646.22</v>
      </c>
      <c r="I139" s="157">
        <f t="shared" si="25"/>
        <v>2.2811275877323376E-3</v>
      </c>
      <c r="J139" s="149">
        <f t="shared" si="26"/>
        <v>1.0333195670130373</v>
      </c>
      <c r="K139" s="13">
        <v>42675.764640000001</v>
      </c>
      <c r="L139" s="157">
        <f>K139/K162</f>
        <v>2.7925615814197308E-3</v>
      </c>
      <c r="M139" s="158">
        <f t="shared" si="30"/>
        <v>0.25763198604833842</v>
      </c>
      <c r="N139" s="159">
        <f t="shared" si="27"/>
        <v>-5564.4219400000002</v>
      </c>
      <c r="O139" s="157">
        <f t="shared" si="29"/>
        <v>0.8846517326218849</v>
      </c>
    </row>
    <row r="140" spans="1:1024" ht="31.5" x14ac:dyDescent="0.25">
      <c r="A140" s="78" t="s">
        <v>227</v>
      </c>
      <c r="B140" s="79" t="s">
        <v>228</v>
      </c>
      <c r="C140" s="145">
        <v>238011.18888999999</v>
      </c>
      <c r="D140" s="145">
        <v>1678434.1504000002</v>
      </c>
      <c r="E140" s="145">
        <v>1670752.28156</v>
      </c>
      <c r="F140" s="151">
        <f>E140/E162</f>
        <v>2.3432772034367527E-2</v>
      </c>
      <c r="G140" s="151">
        <f t="shared" si="24"/>
        <v>0.99542319319577155</v>
      </c>
      <c r="H140" s="13">
        <v>1566155.4180600001</v>
      </c>
      <c r="I140" s="157">
        <f t="shared" si="25"/>
        <v>2.15676538276161E-2</v>
      </c>
      <c r="J140" s="149">
        <f t="shared" si="26"/>
        <v>0.9331050715851783</v>
      </c>
      <c r="K140" s="13">
        <v>563390.35939999996</v>
      </c>
      <c r="L140" s="157">
        <f>K140/K162</f>
        <v>3.6866410860463834E-2</v>
      </c>
      <c r="M140" s="158">
        <f t="shared" si="30"/>
        <v>0.35972825742790759</v>
      </c>
      <c r="N140" s="159">
        <f t="shared" si="27"/>
        <v>325379.17050999997</v>
      </c>
      <c r="O140" s="157">
        <f t="shared" si="29"/>
        <v>2.3670751027607286</v>
      </c>
    </row>
    <row r="141" spans="1:1024" s="77" customFormat="1" x14ac:dyDescent="0.25">
      <c r="A141" s="75" t="s">
        <v>229</v>
      </c>
      <c r="B141" s="76" t="s">
        <v>230</v>
      </c>
      <c r="C141" s="144">
        <v>3868398.30694</v>
      </c>
      <c r="D141" s="144">
        <v>17370572.684630003</v>
      </c>
      <c r="E141" s="144">
        <v>17281994.971820001</v>
      </c>
      <c r="F141" s="148">
        <f>E141/E162</f>
        <v>0.24238485438165827</v>
      </c>
      <c r="G141" s="148">
        <f t="shared" si="24"/>
        <v>0.99490070279096909</v>
      </c>
      <c r="H141" s="11">
        <v>17514892.750250001</v>
      </c>
      <c r="I141" s="148">
        <f t="shared" si="25"/>
        <v>0.2411990146757855</v>
      </c>
      <c r="J141" s="148">
        <f t="shared" si="26"/>
        <v>1.0083083078629698</v>
      </c>
      <c r="K141" s="11">
        <v>4996085.3542200001</v>
      </c>
      <c r="L141" s="148">
        <f>K141/K162</f>
        <v>0.3269273822128887</v>
      </c>
      <c r="M141" s="155">
        <f t="shared" si="30"/>
        <v>0.28524784167740269</v>
      </c>
      <c r="N141" s="156">
        <f t="shared" si="27"/>
        <v>1127687.0472800001</v>
      </c>
      <c r="O141" s="148">
        <f t="shared" si="29"/>
        <v>1.2915126514394606</v>
      </c>
      <c r="AMF141" s="44"/>
      <c r="AMG141" s="44"/>
      <c r="AMH141" s="44"/>
      <c r="AMI141" s="44"/>
      <c r="AMJ141" s="44"/>
    </row>
    <row r="142" spans="1:1024" x14ac:dyDescent="0.25">
      <c r="A142" s="78" t="s">
        <v>231</v>
      </c>
      <c r="B142" s="79" t="s">
        <v>232</v>
      </c>
      <c r="C142" s="145">
        <v>998949.52335000003</v>
      </c>
      <c r="D142" s="145">
        <v>4142166.0091900001</v>
      </c>
      <c r="E142" s="145">
        <v>4130915.1123899999</v>
      </c>
      <c r="F142" s="151">
        <f>E142/E162</f>
        <v>5.7937249699025681E-2</v>
      </c>
      <c r="G142" s="151">
        <f t="shared" si="24"/>
        <v>0.99728381316078629</v>
      </c>
      <c r="H142" s="13">
        <v>4673670.7835400002</v>
      </c>
      <c r="I142" s="157">
        <f t="shared" si="25"/>
        <v>6.4361501037039692E-2</v>
      </c>
      <c r="J142" s="149">
        <f t="shared" si="26"/>
        <v>1.1283156621851416</v>
      </c>
      <c r="K142" s="13">
        <v>1340254.2458499998</v>
      </c>
      <c r="L142" s="157">
        <f>K142/K162</f>
        <v>8.7701826736276245E-2</v>
      </c>
      <c r="M142" s="158">
        <f t="shared" si="30"/>
        <v>0.28676693501180772</v>
      </c>
      <c r="N142" s="159">
        <f t="shared" si="27"/>
        <v>341304.7224999998</v>
      </c>
      <c r="O142" s="157">
        <f t="shared" si="29"/>
        <v>1.3416636321677462</v>
      </c>
    </row>
    <row r="143" spans="1:1024" ht="35.25" customHeight="1" x14ac:dyDescent="0.25">
      <c r="A143" s="78" t="s">
        <v>233</v>
      </c>
      <c r="B143" s="79" t="s">
        <v>234</v>
      </c>
      <c r="C143" s="145">
        <v>275416.13577999995</v>
      </c>
      <c r="D143" s="145">
        <v>1563064.38858</v>
      </c>
      <c r="E143" s="145">
        <v>1531597.62653</v>
      </c>
      <c r="F143" s="151">
        <f>E143/E162</f>
        <v>2.1481088744852925E-2</v>
      </c>
      <c r="G143" s="151">
        <f t="shared" si="24"/>
        <v>0.97986854394489364</v>
      </c>
      <c r="H143" s="13">
        <v>1677874.5867999999</v>
      </c>
      <c r="I143" s="157">
        <f t="shared" si="25"/>
        <v>2.3106147600014518E-2</v>
      </c>
      <c r="J143" s="149">
        <f t="shared" si="26"/>
        <v>1.0734519953616892</v>
      </c>
      <c r="K143" s="13">
        <v>315273.64937</v>
      </c>
      <c r="L143" s="157">
        <f>K143/K162</f>
        <v>2.0630469970289368E-2</v>
      </c>
      <c r="M143" s="158">
        <f t="shared" si="30"/>
        <v>0.18790060464011316</v>
      </c>
      <c r="N143" s="159">
        <f t="shared" si="27"/>
        <v>39857.513590000046</v>
      </c>
      <c r="O143" s="157">
        <f t="shared" si="29"/>
        <v>1.1447174236074458</v>
      </c>
    </row>
    <row r="144" spans="1:1024" ht="25.5" customHeight="1" x14ac:dyDescent="0.25">
      <c r="A144" s="78" t="s">
        <v>235</v>
      </c>
      <c r="B144" s="79" t="s">
        <v>236</v>
      </c>
      <c r="C144" s="145">
        <v>1837210.1944899999</v>
      </c>
      <c r="D144" s="145">
        <v>8482134.3936199993</v>
      </c>
      <c r="E144" s="145">
        <v>8452295.7558299992</v>
      </c>
      <c r="F144" s="151">
        <f>E144/E162</f>
        <v>0.11854583219750868</v>
      </c>
      <c r="G144" s="151">
        <f t="shared" si="24"/>
        <v>0.99648217813992146</v>
      </c>
      <c r="H144" s="13">
        <v>7624871.9076800002</v>
      </c>
      <c r="I144" s="157">
        <f t="shared" si="25"/>
        <v>0.1050027320969603</v>
      </c>
      <c r="J144" s="149">
        <f t="shared" si="26"/>
        <v>0.8989331639705207</v>
      </c>
      <c r="K144" s="13">
        <v>2652289.8971100003</v>
      </c>
      <c r="L144" s="157">
        <f>K144/K162</f>
        <v>0.17355712151703998</v>
      </c>
      <c r="M144" s="158">
        <f t="shared" si="30"/>
        <v>0.34784714146325973</v>
      </c>
      <c r="N144" s="159">
        <f t="shared" si="27"/>
        <v>815079.70262000035</v>
      </c>
      <c r="O144" s="157">
        <f t="shared" si="29"/>
        <v>1.4436507619348706</v>
      </c>
    </row>
    <row r="145" spans="1:1024" x14ac:dyDescent="0.25">
      <c r="A145" s="78" t="s">
        <v>237</v>
      </c>
      <c r="B145" s="79" t="s">
        <v>238</v>
      </c>
      <c r="C145" s="145">
        <v>698486.31726000004</v>
      </c>
      <c r="D145" s="145">
        <v>2828903.72266</v>
      </c>
      <c r="E145" s="145">
        <v>2817480.5380100003</v>
      </c>
      <c r="F145" s="151">
        <f>E145/E162</f>
        <v>3.9515959299969115E-2</v>
      </c>
      <c r="G145" s="151">
        <f t="shared" si="24"/>
        <v>0.99596197475421377</v>
      </c>
      <c r="H145" s="13">
        <v>3137893.2265999997</v>
      </c>
      <c r="I145" s="157">
        <f t="shared" si="25"/>
        <v>4.3212183209225659E-2</v>
      </c>
      <c r="J145" s="149">
        <f t="shared" si="26"/>
        <v>1.1092258819078717</v>
      </c>
      <c r="K145" s="13">
        <v>616823.04362999997</v>
      </c>
      <c r="L145" s="157">
        <f>K145/K162</f>
        <v>4.0362869856138663E-2</v>
      </c>
      <c r="M145" s="158">
        <f t="shared" si="30"/>
        <v>0.19657234937160242</v>
      </c>
      <c r="N145" s="159">
        <f t="shared" si="27"/>
        <v>-81663.273630000069</v>
      </c>
      <c r="O145" s="157">
        <f t="shared" si="29"/>
        <v>0.88308536386174874</v>
      </c>
    </row>
    <row r="146" spans="1:1024" ht="31.5" x14ac:dyDescent="0.25">
      <c r="A146" s="78" t="s">
        <v>239</v>
      </c>
      <c r="B146" s="79" t="s">
        <v>240</v>
      </c>
      <c r="C146" s="145">
        <v>58336.136060000004</v>
      </c>
      <c r="D146" s="145">
        <v>354304.17057999998</v>
      </c>
      <c r="E146" s="145">
        <v>349705.93906</v>
      </c>
      <c r="F146" s="151">
        <f>E146/E162</f>
        <v>4.9047244403018454E-3</v>
      </c>
      <c r="G146" s="151">
        <f t="shared" si="24"/>
        <v>0.98702179680111413</v>
      </c>
      <c r="H146" s="13">
        <v>400582.24563000002</v>
      </c>
      <c r="I146" s="157">
        <f t="shared" si="25"/>
        <v>5.5164507325453291E-3</v>
      </c>
      <c r="J146" s="149">
        <f t="shared" si="26"/>
        <v>1.1306167945306496</v>
      </c>
      <c r="K146" s="13">
        <v>71444.518260000012</v>
      </c>
      <c r="L146" s="157">
        <f>K146/K162</f>
        <v>4.6750941331444289E-3</v>
      </c>
      <c r="M146" s="158">
        <f t="shared" si="30"/>
        <v>0.17835168442784688</v>
      </c>
      <c r="N146" s="159">
        <f t="shared" si="27"/>
        <v>13108.382200000007</v>
      </c>
      <c r="O146" s="157">
        <f t="shared" si="29"/>
        <v>1.2247043271175477</v>
      </c>
    </row>
    <row r="147" spans="1:1024" s="77" customFormat="1" x14ac:dyDescent="0.25">
      <c r="A147" s="75" t="s">
        <v>241</v>
      </c>
      <c r="B147" s="76" t="s">
        <v>242</v>
      </c>
      <c r="C147" s="144">
        <v>438434.76329000003</v>
      </c>
      <c r="D147" s="144">
        <v>2003157.53776</v>
      </c>
      <c r="E147" s="144">
        <v>1957003.2936300002</v>
      </c>
      <c r="F147" s="148">
        <f>E147/E162</f>
        <v>2.7447523224280783E-2</v>
      </c>
      <c r="G147" s="148">
        <f t="shared" si="24"/>
        <v>0.97695925394783922</v>
      </c>
      <c r="H147" s="11">
        <v>2246440.06813</v>
      </c>
      <c r="I147" s="148">
        <f t="shared" si="25"/>
        <v>3.0935909153850027E-2</v>
      </c>
      <c r="J147" s="148">
        <f t="shared" si="26"/>
        <v>1.1214495244552991</v>
      </c>
      <c r="K147" s="11">
        <v>385456.42877999996</v>
      </c>
      <c r="L147" s="148">
        <f>K147/K162</f>
        <v>2.5223000065788124E-2</v>
      </c>
      <c r="M147" s="155">
        <f t="shared" si="30"/>
        <v>0.17158544946220833</v>
      </c>
      <c r="N147" s="156">
        <f t="shared" si="27"/>
        <v>-52978.334510000073</v>
      </c>
      <c r="O147" s="148">
        <f t="shared" si="29"/>
        <v>0.87916484059691713</v>
      </c>
      <c r="AMF147" s="44"/>
      <c r="AMG147" s="44"/>
      <c r="AMH147" s="44"/>
      <c r="AMI147" s="44"/>
      <c r="AMJ147" s="44"/>
    </row>
    <row r="148" spans="1:1024" outlineLevel="1" x14ac:dyDescent="0.25">
      <c r="A148" s="78" t="s">
        <v>243</v>
      </c>
      <c r="B148" s="79" t="s">
        <v>244</v>
      </c>
      <c r="C148" s="145">
        <v>3280.5890899999999</v>
      </c>
      <c r="D148" s="145">
        <v>13184.311310000001</v>
      </c>
      <c r="E148" s="145">
        <v>12833.31948</v>
      </c>
      <c r="F148" s="151">
        <f>E148/E162</f>
        <v>1.799909257273389E-4</v>
      </c>
      <c r="G148" s="151">
        <f t="shared" si="24"/>
        <v>0.9733780686948903</v>
      </c>
      <c r="H148" s="13">
        <v>13264.374330000001</v>
      </c>
      <c r="I148" s="157">
        <f t="shared" si="25"/>
        <v>1.826647792999541E-4</v>
      </c>
      <c r="J148" s="149">
        <f t="shared" si="26"/>
        <v>1.0060725978109508</v>
      </c>
      <c r="K148" s="13">
        <v>2953.4288799999999</v>
      </c>
      <c r="L148" s="157">
        <f>K148/K162</f>
        <v>1.9326266543360298E-4</v>
      </c>
      <c r="M148" s="157">
        <f t="shared" si="30"/>
        <v>0.22265874036140834</v>
      </c>
      <c r="N148" s="160">
        <f t="shared" si="27"/>
        <v>-327.16021000000001</v>
      </c>
      <c r="O148" s="157">
        <v>0</v>
      </c>
    </row>
    <row r="149" spans="1:1024" x14ac:dyDescent="0.25">
      <c r="A149" s="78" t="s">
        <v>245</v>
      </c>
      <c r="B149" s="79" t="s">
        <v>246</v>
      </c>
      <c r="C149" s="145">
        <v>124218.60764</v>
      </c>
      <c r="D149" s="145">
        <v>584120.97175000003</v>
      </c>
      <c r="E149" s="145">
        <v>571094.15734999999</v>
      </c>
      <c r="F149" s="151">
        <f>E149/E162</f>
        <v>8.0097566509659632E-3</v>
      </c>
      <c r="G149" s="151">
        <f t="shared" si="24"/>
        <v>0.97769843058198669</v>
      </c>
      <c r="H149" s="13">
        <v>575641.3334</v>
      </c>
      <c r="I149" s="157">
        <f t="shared" si="25"/>
        <v>7.9272036890293569E-3</v>
      </c>
      <c r="J149" s="149">
        <f t="shared" si="26"/>
        <v>0.98548307840309957</v>
      </c>
      <c r="K149" s="13">
        <v>49288.765420000003</v>
      </c>
      <c r="L149" s="157">
        <f>K149/K162</f>
        <v>3.2252945874223322E-3</v>
      </c>
      <c r="M149" s="158">
        <f t="shared" si="30"/>
        <v>8.5624090141126763E-2</v>
      </c>
      <c r="N149" s="159">
        <f t="shared" si="27"/>
        <v>-74929.842219999991</v>
      </c>
      <c r="O149" s="157">
        <f t="shared" ref="O149:O155" si="31">K149/C149</f>
        <v>0.39679051598166831</v>
      </c>
    </row>
    <row r="150" spans="1:1024" x14ac:dyDescent="0.25">
      <c r="A150" s="78" t="s">
        <v>247</v>
      </c>
      <c r="B150" s="79" t="s">
        <v>248</v>
      </c>
      <c r="C150" s="145">
        <v>299541.60354000004</v>
      </c>
      <c r="D150" s="145">
        <v>1337605.5836199999</v>
      </c>
      <c r="E150" s="145">
        <v>1306955.17178</v>
      </c>
      <c r="F150" s="151">
        <f>E150/E162</f>
        <v>1.8330414949882901E-2</v>
      </c>
      <c r="G150" s="151">
        <f t="shared" si="24"/>
        <v>0.97708561311694742</v>
      </c>
      <c r="H150" s="13">
        <v>1573951.7444800001</v>
      </c>
      <c r="I150" s="157">
        <f t="shared" si="25"/>
        <v>2.1675017673767425E-2</v>
      </c>
      <c r="J150" s="149">
        <f t="shared" si="26"/>
        <v>1.1766934616259375</v>
      </c>
      <c r="K150" s="13">
        <v>315770.38644999999</v>
      </c>
      <c r="L150" s="157">
        <f>K150/K162</f>
        <v>2.0662974809918518E-2</v>
      </c>
      <c r="M150" s="158">
        <f t="shared" si="30"/>
        <v>0.20062266048335792</v>
      </c>
      <c r="N150" s="159">
        <f t="shared" si="27"/>
        <v>16228.782909999951</v>
      </c>
      <c r="O150" s="157">
        <f t="shared" si="31"/>
        <v>1.0541787274896284</v>
      </c>
    </row>
    <row r="151" spans="1:1024" ht="31.5" x14ac:dyDescent="0.25">
      <c r="A151" s="78" t="s">
        <v>249</v>
      </c>
      <c r="B151" s="79" t="s">
        <v>250</v>
      </c>
      <c r="C151" s="145">
        <v>11393.963019999999</v>
      </c>
      <c r="D151" s="145">
        <v>68246.67108</v>
      </c>
      <c r="E151" s="145">
        <v>66120.645019999996</v>
      </c>
      <c r="F151" s="151">
        <f>E151/E162</f>
        <v>9.2736069770457869E-4</v>
      </c>
      <c r="G151" s="151">
        <f t="shared" si="24"/>
        <v>0.96884791556341499</v>
      </c>
      <c r="H151" s="13">
        <v>83582.615919999997</v>
      </c>
      <c r="I151" s="157">
        <f t="shared" si="25"/>
        <v>1.1510230117532901E-3</v>
      </c>
      <c r="J151" s="149">
        <f t="shared" si="26"/>
        <v>1.2247134489830709</v>
      </c>
      <c r="K151" s="13">
        <v>17443.848030000001</v>
      </c>
      <c r="L151" s="157">
        <f>K151/K162</f>
        <v>1.1414680030136716E-3</v>
      </c>
      <c r="M151" s="158">
        <f t="shared" si="30"/>
        <v>0.20870186746363803</v>
      </c>
      <c r="N151" s="159">
        <f t="shared" si="27"/>
        <v>6049.8850100000018</v>
      </c>
      <c r="O151" s="157">
        <f t="shared" si="31"/>
        <v>1.5309728493396499</v>
      </c>
    </row>
    <row r="152" spans="1:1024" s="77" customFormat="1" x14ac:dyDescent="0.25">
      <c r="A152" s="75" t="s">
        <v>251</v>
      </c>
      <c r="B152" s="76" t="s">
        <v>252</v>
      </c>
      <c r="C152" s="144">
        <v>86573.999430000011</v>
      </c>
      <c r="D152" s="144">
        <v>481395.69701999996</v>
      </c>
      <c r="E152" s="144">
        <v>457358.25806000002</v>
      </c>
      <c r="F152" s="148">
        <f>E152/E162</f>
        <v>6.4145785808226892E-3</v>
      </c>
      <c r="G152" s="148">
        <f t="shared" si="24"/>
        <v>0.95006719189888955</v>
      </c>
      <c r="H152" s="11">
        <v>509113.62349999999</v>
      </c>
      <c r="I152" s="148">
        <f t="shared" si="25"/>
        <v>7.0110451772230275E-3</v>
      </c>
      <c r="J152" s="148">
        <f t="shared" si="26"/>
        <v>1.0575782597384713</v>
      </c>
      <c r="K152" s="11">
        <v>93257.08262999999</v>
      </c>
      <c r="L152" s="148">
        <f>K152/K162</f>
        <v>6.1024365549088681E-3</v>
      </c>
      <c r="M152" s="155">
        <f t="shared" si="30"/>
        <v>0.18317538232209571</v>
      </c>
      <c r="N152" s="156">
        <f t="shared" si="27"/>
        <v>6683.0831999999791</v>
      </c>
      <c r="O152" s="148">
        <f t="shared" si="31"/>
        <v>1.0771950382794042</v>
      </c>
      <c r="AMF152" s="44"/>
      <c r="AMG152" s="44"/>
      <c r="AMH152" s="44"/>
      <c r="AMI152" s="44"/>
      <c r="AMJ152" s="44"/>
    </row>
    <row r="153" spans="1:1024" x14ac:dyDescent="0.25">
      <c r="A153" s="78" t="s">
        <v>253</v>
      </c>
      <c r="B153" s="79" t="s">
        <v>254</v>
      </c>
      <c r="C153" s="145">
        <v>23292.314420000002</v>
      </c>
      <c r="D153" s="145">
        <v>136075.38200000001</v>
      </c>
      <c r="E153" s="145">
        <v>131726.7078</v>
      </c>
      <c r="F153" s="151">
        <f>E153/E162</f>
        <v>1.8475042343398963E-3</v>
      </c>
      <c r="G153" s="151">
        <f t="shared" si="24"/>
        <v>0.9680421679800979</v>
      </c>
      <c r="H153" s="13">
        <v>151826.20000000001</v>
      </c>
      <c r="I153" s="157">
        <f t="shared" si="25"/>
        <v>2.0908109666527099E-3</v>
      </c>
      <c r="J153" s="149">
        <f t="shared" si="26"/>
        <v>1.1157506800164632</v>
      </c>
      <c r="K153" s="13">
        <v>25263.59678</v>
      </c>
      <c r="L153" s="157">
        <f>K153/K162</f>
        <v>1.6531666244634913E-3</v>
      </c>
      <c r="M153" s="158">
        <f t="shared" si="30"/>
        <v>0.16639813668523612</v>
      </c>
      <c r="N153" s="159">
        <f t="shared" si="27"/>
        <v>1971.2823599999974</v>
      </c>
      <c r="O153" s="157">
        <f t="shared" si="31"/>
        <v>1.0846323093727153</v>
      </c>
    </row>
    <row r="154" spans="1:1024" ht="27" customHeight="1" x14ac:dyDescent="0.25">
      <c r="A154" s="78" t="s">
        <v>255</v>
      </c>
      <c r="B154" s="79" t="s">
        <v>256</v>
      </c>
      <c r="C154" s="145">
        <v>59586.501250000001</v>
      </c>
      <c r="D154" s="145">
        <v>318986.32001999998</v>
      </c>
      <c r="E154" s="145">
        <v>302471.42713999999</v>
      </c>
      <c r="F154" s="151">
        <f>E154/E162</f>
        <v>4.2422470867216301E-3</v>
      </c>
      <c r="G154" s="151">
        <f t="shared" si="24"/>
        <v>0.94822695569212956</v>
      </c>
      <c r="H154" s="13">
        <v>330121.22350000002</v>
      </c>
      <c r="I154" s="157">
        <f t="shared" si="25"/>
        <v>4.546126257645982E-3</v>
      </c>
      <c r="J154" s="149">
        <f t="shared" si="26"/>
        <v>1.034907150498811</v>
      </c>
      <c r="K154" s="13">
        <v>63553.142909999995</v>
      </c>
      <c r="L154" s="157">
        <f>K154/K162</f>
        <v>4.1587085027316745E-3</v>
      </c>
      <c r="M154" s="158">
        <f t="shared" si="30"/>
        <v>0.19251456248767959</v>
      </c>
      <c r="N154" s="159">
        <f t="shared" si="27"/>
        <v>3966.6416599999939</v>
      </c>
      <c r="O154" s="157">
        <f t="shared" si="31"/>
        <v>1.0665694675268418</v>
      </c>
    </row>
    <row r="155" spans="1:1024" ht="31.5" x14ac:dyDescent="0.25">
      <c r="A155" s="78" t="s">
        <v>257</v>
      </c>
      <c r="B155" s="79" t="s">
        <v>258</v>
      </c>
      <c r="C155" s="145">
        <v>3695.1837599999999</v>
      </c>
      <c r="D155" s="145">
        <v>26333.994999999999</v>
      </c>
      <c r="E155" s="145">
        <v>23160.12312</v>
      </c>
      <c r="F155" s="151">
        <f>E155/E162</f>
        <v>3.2482725976116237E-4</v>
      </c>
      <c r="G155" s="151">
        <f t="shared" si="24"/>
        <v>0.87947624809680414</v>
      </c>
      <c r="H155" s="13">
        <v>27166.2</v>
      </c>
      <c r="I155" s="157">
        <f t="shared" si="25"/>
        <v>3.7410795292433616E-4</v>
      </c>
      <c r="J155" s="149">
        <f t="shared" si="26"/>
        <v>1.0316019274705566</v>
      </c>
      <c r="K155" s="13">
        <v>4440.3429400000005</v>
      </c>
      <c r="L155" s="157">
        <f>K155/K162</f>
        <v>2.905614277137024E-4</v>
      </c>
      <c r="M155" s="158">
        <f t="shared" si="30"/>
        <v>0.16345101412785007</v>
      </c>
      <c r="N155" s="159">
        <f t="shared" si="27"/>
        <v>745.15918000000056</v>
      </c>
      <c r="O155" s="157">
        <f t="shared" si="31"/>
        <v>1.2016568669916434</v>
      </c>
    </row>
    <row r="156" spans="1:1024" s="77" customFormat="1" ht="31.5" x14ac:dyDescent="0.25">
      <c r="A156" s="75" t="s">
        <v>259</v>
      </c>
      <c r="B156" s="76" t="s">
        <v>260</v>
      </c>
      <c r="C156" s="146">
        <v>24972.958569999999</v>
      </c>
      <c r="D156" s="146">
        <v>138895.73497999998</v>
      </c>
      <c r="E156" s="146">
        <v>138895.73497999998</v>
      </c>
      <c r="F156" s="148">
        <f>E156/E162</f>
        <v>1.9480518627772311E-3</v>
      </c>
      <c r="G156" s="148">
        <f t="shared" si="24"/>
        <v>1</v>
      </c>
      <c r="H156" s="11">
        <v>275493.7205</v>
      </c>
      <c r="I156" s="148">
        <f t="shared" si="25"/>
        <v>3.7938464643477638E-3</v>
      </c>
      <c r="J156" s="148">
        <f t="shared" si="26"/>
        <v>1.9834570193222216</v>
      </c>
      <c r="K156" s="11">
        <v>41835.5075</v>
      </c>
      <c r="L156" s="148">
        <f>K156/K162</f>
        <v>2.737577919674669E-3</v>
      </c>
      <c r="M156" s="155">
        <f t="shared" si="30"/>
        <v>0.15185648305911206</v>
      </c>
      <c r="N156" s="156">
        <f t="shared" si="27"/>
        <v>16862.548930000001</v>
      </c>
      <c r="O156" s="148" t="s">
        <v>326</v>
      </c>
      <c r="AMF156" s="44"/>
      <c r="AMG156" s="44"/>
      <c r="AMH156" s="44"/>
      <c r="AMI156" s="44"/>
      <c r="AMJ156" s="44"/>
    </row>
    <row r="157" spans="1:1024" ht="60" customHeight="1" x14ac:dyDescent="0.25">
      <c r="A157" s="78" t="s">
        <v>261</v>
      </c>
      <c r="B157" s="79" t="s">
        <v>262</v>
      </c>
      <c r="C157" s="145">
        <v>24972.958569999999</v>
      </c>
      <c r="D157" s="145">
        <v>138895.73497999998</v>
      </c>
      <c r="E157" s="145">
        <v>138895.73497999998</v>
      </c>
      <c r="F157" s="151">
        <f>E157/E162</f>
        <v>1.9480518627772311E-3</v>
      </c>
      <c r="G157" s="151">
        <f t="shared" si="24"/>
        <v>1</v>
      </c>
      <c r="H157" s="13">
        <v>275493.7205</v>
      </c>
      <c r="I157" s="157">
        <f t="shared" si="25"/>
        <v>3.7938464643477638E-3</v>
      </c>
      <c r="J157" s="149">
        <f t="shared" si="26"/>
        <v>1.9834570193222216</v>
      </c>
      <c r="K157" s="13">
        <v>41835.5075</v>
      </c>
      <c r="L157" s="157">
        <f>K157/K162</f>
        <v>2.737577919674669E-3</v>
      </c>
      <c r="M157" s="158">
        <f t="shared" si="30"/>
        <v>0.15185648305911206</v>
      </c>
      <c r="N157" s="159">
        <f t="shared" si="27"/>
        <v>16862.548930000001</v>
      </c>
      <c r="O157" s="157" t="s">
        <v>326</v>
      </c>
    </row>
    <row r="158" spans="1:1024" s="77" customFormat="1" ht="66" customHeight="1" x14ac:dyDescent="0.25">
      <c r="A158" s="75" t="s">
        <v>263</v>
      </c>
      <c r="B158" s="76" t="s">
        <v>264</v>
      </c>
      <c r="C158" s="146">
        <v>0</v>
      </c>
      <c r="D158" s="146">
        <v>0</v>
      </c>
      <c r="E158" s="146">
        <v>0</v>
      </c>
      <c r="F158" s="148">
        <f>E158/E162</f>
        <v>0</v>
      </c>
      <c r="G158" s="148" t="e">
        <f t="shared" si="24"/>
        <v>#DIV/0!</v>
      </c>
      <c r="H158" s="11">
        <v>0</v>
      </c>
      <c r="I158" s="148">
        <f t="shared" si="25"/>
        <v>0</v>
      </c>
      <c r="J158" s="148" t="e">
        <f t="shared" si="26"/>
        <v>#DIV/0!</v>
      </c>
      <c r="K158" s="11">
        <v>0</v>
      </c>
      <c r="L158" s="148">
        <f>K158/K162</f>
        <v>0</v>
      </c>
      <c r="M158" s="155" t="str">
        <f t="shared" si="30"/>
        <v/>
      </c>
      <c r="N158" s="156">
        <f t="shared" si="27"/>
        <v>0</v>
      </c>
      <c r="O158" s="148" t="e">
        <f>K158/C158</f>
        <v>#DIV/0!</v>
      </c>
      <c r="AMF158" s="44"/>
      <c r="AMG158" s="44"/>
      <c r="AMH158" s="44"/>
      <c r="AMI158" s="44"/>
      <c r="AMJ158" s="44"/>
    </row>
    <row r="159" spans="1:1024" ht="46.5" customHeight="1" x14ac:dyDescent="0.25">
      <c r="A159" s="78" t="s">
        <v>265</v>
      </c>
      <c r="B159" s="79" t="s">
        <v>266</v>
      </c>
      <c r="C159" s="145">
        <v>0</v>
      </c>
      <c r="D159" s="145">
        <v>0</v>
      </c>
      <c r="E159" s="145">
        <v>0</v>
      </c>
      <c r="F159" s="151">
        <f>E159/E162</f>
        <v>0</v>
      </c>
      <c r="G159" s="151" t="e">
        <f t="shared" si="24"/>
        <v>#DIV/0!</v>
      </c>
      <c r="H159" s="13">
        <v>0</v>
      </c>
      <c r="I159" s="157">
        <f t="shared" si="25"/>
        <v>0</v>
      </c>
      <c r="J159" s="149" t="e">
        <f t="shared" si="26"/>
        <v>#DIV/0!</v>
      </c>
      <c r="K159" s="13">
        <v>0</v>
      </c>
      <c r="L159" s="157">
        <f>K159/K162</f>
        <v>0</v>
      </c>
      <c r="M159" s="158" t="str">
        <f t="shared" si="30"/>
        <v/>
      </c>
      <c r="N159" s="159">
        <f t="shared" si="27"/>
        <v>0</v>
      </c>
      <c r="O159" s="157" t="e">
        <f>K159/C159</f>
        <v>#DIV/0!</v>
      </c>
    </row>
    <row r="160" spans="1:1024" outlineLevel="1" x14ac:dyDescent="0.25">
      <c r="A160" s="78" t="s">
        <v>267</v>
      </c>
      <c r="B160" s="79" t="s">
        <v>268</v>
      </c>
      <c r="C160" s="145">
        <v>0</v>
      </c>
      <c r="D160" s="145">
        <v>0</v>
      </c>
      <c r="E160" s="145">
        <v>0</v>
      </c>
      <c r="F160" s="151">
        <f>E160/E162</f>
        <v>0</v>
      </c>
      <c r="G160" s="151" t="e">
        <f t="shared" si="24"/>
        <v>#DIV/0!</v>
      </c>
      <c r="H160" s="13">
        <v>0</v>
      </c>
      <c r="I160" s="157">
        <f t="shared" si="25"/>
        <v>0</v>
      </c>
      <c r="J160" s="149" t="e">
        <f t="shared" si="26"/>
        <v>#DIV/0!</v>
      </c>
      <c r="K160" s="13">
        <v>0</v>
      </c>
      <c r="L160" s="157">
        <f>K160/K162</f>
        <v>0</v>
      </c>
      <c r="M160" s="158" t="str">
        <f t="shared" si="30"/>
        <v/>
      </c>
      <c r="N160" s="159">
        <f t="shared" si="27"/>
        <v>0</v>
      </c>
      <c r="O160" s="157">
        <v>0</v>
      </c>
    </row>
    <row r="161" spans="1:1024" ht="31.5" x14ac:dyDescent="0.25">
      <c r="A161" s="78" t="s">
        <v>269</v>
      </c>
      <c r="B161" s="79" t="s">
        <v>270</v>
      </c>
      <c r="C161" s="145">
        <v>0</v>
      </c>
      <c r="D161" s="145">
        <v>0</v>
      </c>
      <c r="E161" s="145">
        <v>0</v>
      </c>
      <c r="F161" s="151">
        <f>E161/E162</f>
        <v>0</v>
      </c>
      <c r="G161" s="151" t="e">
        <f t="shared" si="24"/>
        <v>#DIV/0!</v>
      </c>
      <c r="H161" s="13">
        <v>0</v>
      </c>
      <c r="I161" s="157">
        <f t="shared" si="25"/>
        <v>0</v>
      </c>
      <c r="J161" s="149" t="e">
        <f t="shared" si="26"/>
        <v>#DIV/0!</v>
      </c>
      <c r="K161" s="13">
        <v>0</v>
      </c>
      <c r="L161" s="157">
        <f>K161/K162</f>
        <v>0</v>
      </c>
      <c r="M161" s="158" t="str">
        <f t="shared" si="30"/>
        <v/>
      </c>
      <c r="N161" s="159">
        <f t="shared" si="27"/>
        <v>0</v>
      </c>
      <c r="O161" s="157">
        <v>0</v>
      </c>
    </row>
    <row r="162" spans="1:1024" s="77" customFormat="1" x14ac:dyDescent="0.25">
      <c r="A162" s="82" t="s">
        <v>271</v>
      </c>
      <c r="B162" s="83" t="s">
        <v>272</v>
      </c>
      <c r="C162" s="147">
        <v>14538409.119129999</v>
      </c>
      <c r="D162" s="147">
        <v>72615938.227579996</v>
      </c>
      <c r="E162" s="147">
        <v>71299813.744169995</v>
      </c>
      <c r="F162" s="125"/>
      <c r="G162" s="125"/>
      <c r="H162" s="16">
        <v>74649342.782100007</v>
      </c>
      <c r="I162" s="161">
        <f t="shared" si="25"/>
        <v>1.0280021797438914</v>
      </c>
      <c r="J162" s="162">
        <f t="shared" si="26"/>
        <v>1.0280021797438914</v>
      </c>
      <c r="K162" s="16">
        <v>15281942.18668</v>
      </c>
      <c r="L162" s="162">
        <f>L84+L96+L98+L101+L111+L120+L130+L134+L141+L147+L152+L156+L158+L116</f>
        <v>1</v>
      </c>
      <c r="M162" s="163">
        <f t="shared" si="30"/>
        <v>0.20471636610770566</v>
      </c>
      <c r="N162" s="147">
        <f t="shared" si="27"/>
        <v>743533.06755000167</v>
      </c>
      <c r="O162" s="161">
        <f>K162/C162</f>
        <v>1.0511426705258722</v>
      </c>
      <c r="R162" s="84"/>
      <c r="AMF162" s="44"/>
      <c r="AMG162" s="44"/>
      <c r="AMH162" s="44"/>
      <c r="AMI162" s="44"/>
      <c r="AMJ162" s="44"/>
    </row>
    <row r="163" spans="1:1024" s="77" customFormat="1" ht="56.25" customHeight="1" x14ac:dyDescent="0.25">
      <c r="A163" s="82" t="s">
        <v>273</v>
      </c>
      <c r="B163" s="83" t="s">
        <v>274</v>
      </c>
      <c r="C163" s="147">
        <v>1069857.6497299999</v>
      </c>
      <c r="D163" s="147">
        <v>-3920929.0632399996</v>
      </c>
      <c r="E163" s="147">
        <v>-745438.71089999995</v>
      </c>
      <c r="F163" s="126"/>
      <c r="G163" s="126"/>
      <c r="H163" s="16">
        <v>-3589722.9254899998</v>
      </c>
      <c r="I163" s="16"/>
      <c r="J163" s="16"/>
      <c r="K163" s="16">
        <v>850004.89228000003</v>
      </c>
      <c r="L163" s="147"/>
      <c r="M163" s="161"/>
      <c r="N163" s="164"/>
      <c r="O163" s="161"/>
      <c r="R163" s="84"/>
      <c r="AMF163" s="44"/>
      <c r="AMG163" s="44"/>
      <c r="AMH163" s="44"/>
      <c r="AMI163" s="44"/>
      <c r="AMJ163" s="44"/>
    </row>
    <row r="164" spans="1:1024" x14ac:dyDescent="0.25">
      <c r="A164" s="18"/>
      <c r="B164" s="17"/>
      <c r="C164" s="109"/>
      <c r="D164" s="108"/>
      <c r="E164" s="168"/>
      <c r="F164" s="19"/>
      <c r="G164" s="19"/>
      <c r="H164" s="108"/>
      <c r="I164" s="19"/>
      <c r="J164" s="19"/>
      <c r="K164" s="173"/>
      <c r="L164" s="17"/>
      <c r="M164" s="19"/>
      <c r="N164" s="86"/>
      <c r="O164" s="3"/>
    </row>
    <row r="165" spans="1:1024" s="91" customFormat="1" ht="21.75" customHeight="1" outlineLevel="1" x14ac:dyDescent="0.25">
      <c r="A165" s="87" t="s">
        <v>275</v>
      </c>
      <c r="B165" s="20"/>
      <c r="C165" s="110"/>
      <c r="D165" s="110"/>
      <c r="E165" s="169"/>
      <c r="F165" s="20"/>
      <c r="G165" s="20"/>
      <c r="H165" s="110"/>
      <c r="I165" s="20"/>
      <c r="J165" s="20"/>
      <c r="K165" s="174"/>
      <c r="L165" s="88"/>
      <c r="M165" s="89"/>
      <c r="N165" s="90"/>
      <c r="O165" s="89"/>
      <c r="AMF165" s="44"/>
      <c r="AMG165" s="44"/>
      <c r="AMH165" s="44"/>
      <c r="AMI165" s="44"/>
      <c r="AMJ165" s="44"/>
    </row>
    <row r="166" spans="1:1024" s="91" customFormat="1" ht="39.75" customHeight="1" outlineLevel="1" x14ac:dyDescent="0.25">
      <c r="A166" s="92" t="s">
        <v>276</v>
      </c>
      <c r="B166" s="93" t="s">
        <v>277</v>
      </c>
      <c r="C166" s="217">
        <v>-1069857.6497299999</v>
      </c>
      <c r="D166" s="222">
        <v>3920929.0632399996</v>
      </c>
      <c r="E166" s="223">
        <v>745438.71089999995</v>
      </c>
      <c r="F166" s="127"/>
      <c r="G166" s="127"/>
      <c r="H166" s="217">
        <v>3589722.9254899998</v>
      </c>
      <c r="I166" s="269"/>
      <c r="J166" s="269"/>
      <c r="K166" s="217">
        <v>-850004.89228000003</v>
      </c>
      <c r="L166" s="111"/>
      <c r="M166" s="129"/>
      <c r="N166" s="130"/>
      <c r="O166" s="129"/>
      <c r="P166" s="21"/>
      <c r="AMF166" s="44"/>
      <c r="AMG166" s="44"/>
      <c r="AMH166" s="44"/>
      <c r="AMI166" s="44"/>
      <c r="AMJ166" s="44"/>
    </row>
    <row r="167" spans="1:1024" ht="47.25" x14ac:dyDescent="0.25">
      <c r="A167" s="92" t="s">
        <v>278</v>
      </c>
      <c r="B167" s="93" t="s">
        <v>279</v>
      </c>
      <c r="C167" s="216">
        <v>748785.9142</v>
      </c>
      <c r="D167" s="222">
        <v>-180132.74094999998</v>
      </c>
      <c r="E167" s="223">
        <v>-2504496.17062</v>
      </c>
      <c r="F167" s="127"/>
      <c r="G167" s="127"/>
      <c r="H167" s="217">
        <v>1827263.2628599999</v>
      </c>
      <c r="I167" s="269"/>
      <c r="J167" s="269"/>
      <c r="K167" s="217">
        <v>844090.67035000003</v>
      </c>
      <c r="L167" s="111"/>
      <c r="M167" s="128"/>
      <c r="N167" s="132"/>
      <c r="O167" s="268"/>
    </row>
    <row r="168" spans="1:1024" ht="47.25" x14ac:dyDescent="0.25">
      <c r="A168" s="92" t="s">
        <v>280</v>
      </c>
      <c r="B168" s="93" t="s">
        <v>281</v>
      </c>
      <c r="C168" s="218">
        <v>131000</v>
      </c>
      <c r="D168" s="224">
        <v>0</v>
      </c>
      <c r="E168" s="223">
        <v>131000</v>
      </c>
      <c r="F168" s="127"/>
      <c r="G168" s="127"/>
      <c r="H168" s="218">
        <v>544964.19999999995</v>
      </c>
      <c r="I168" s="269"/>
      <c r="J168" s="269"/>
      <c r="K168" s="233">
        <v>-745000</v>
      </c>
      <c r="L168" s="111"/>
      <c r="M168" s="128"/>
      <c r="N168" s="132"/>
      <c r="O168" s="131"/>
    </row>
    <row r="169" spans="1:1024" ht="57" customHeight="1" x14ac:dyDescent="0.25">
      <c r="A169" s="94" t="s">
        <v>282</v>
      </c>
      <c r="B169" s="95" t="s">
        <v>283</v>
      </c>
      <c r="C169" s="219">
        <v>171000</v>
      </c>
      <c r="D169" s="225">
        <v>1214000</v>
      </c>
      <c r="E169" s="226">
        <v>1214000</v>
      </c>
      <c r="F169" s="134"/>
      <c r="G169" s="134"/>
      <c r="H169" s="231">
        <v>1394964.2</v>
      </c>
      <c r="I169" s="270"/>
      <c r="J169" s="270"/>
      <c r="K169" s="231">
        <v>155000</v>
      </c>
      <c r="L169" s="112"/>
      <c r="M169" s="134"/>
      <c r="N169" s="133"/>
      <c r="O169" s="135"/>
    </row>
    <row r="170" spans="1:1024" ht="67.5" customHeight="1" x14ac:dyDescent="0.25">
      <c r="A170" s="94" t="s">
        <v>284</v>
      </c>
      <c r="B170" s="95" t="s">
        <v>285</v>
      </c>
      <c r="C170" s="219">
        <v>-40000</v>
      </c>
      <c r="D170" s="225">
        <v>-1214000</v>
      </c>
      <c r="E170" s="226">
        <v>-1083000</v>
      </c>
      <c r="F170" s="134"/>
      <c r="G170" s="134"/>
      <c r="H170" s="231">
        <v>-850000</v>
      </c>
      <c r="I170" s="270"/>
      <c r="J170" s="270"/>
      <c r="K170" s="231">
        <v>-900000</v>
      </c>
      <c r="L170" s="112"/>
      <c r="M170" s="134"/>
      <c r="N170" s="133"/>
      <c r="O170" s="134"/>
    </row>
    <row r="171" spans="1:1024" ht="47.25" x14ac:dyDescent="0.25">
      <c r="A171" s="96" t="s">
        <v>286</v>
      </c>
      <c r="B171" s="97" t="s">
        <v>287</v>
      </c>
      <c r="C171" s="220">
        <v>0</v>
      </c>
      <c r="D171" s="227">
        <v>-180132.74094999998</v>
      </c>
      <c r="E171" s="228">
        <v>-180132.74094999998</v>
      </c>
      <c r="F171" s="136"/>
      <c r="G171" s="136"/>
      <c r="H171" s="220">
        <v>1210859.0628599999</v>
      </c>
      <c r="I171" s="271"/>
      <c r="J171" s="271"/>
      <c r="K171" s="234">
        <v>687884</v>
      </c>
      <c r="L171" s="113"/>
      <c r="M171" s="138"/>
      <c r="N171" s="139"/>
      <c r="O171" s="138"/>
    </row>
    <row r="172" spans="1:1024" ht="88.5" customHeight="1" x14ac:dyDescent="0.25">
      <c r="A172" s="94" t="s">
        <v>288</v>
      </c>
      <c r="B172" s="95" t="s">
        <v>289</v>
      </c>
      <c r="C172" s="219">
        <v>0</v>
      </c>
      <c r="D172" s="225">
        <v>592560</v>
      </c>
      <c r="E172" s="226">
        <v>592560</v>
      </c>
      <c r="F172" s="134"/>
      <c r="G172" s="134"/>
      <c r="H172" s="231">
        <v>7543131.7000000002</v>
      </c>
      <c r="I172" s="270"/>
      <c r="J172" s="270"/>
      <c r="K172" s="231">
        <v>687884</v>
      </c>
      <c r="L172" s="112"/>
      <c r="M172" s="134"/>
      <c r="N172" s="133"/>
      <c r="O172" s="134"/>
    </row>
    <row r="173" spans="1:1024" ht="80.25" customHeight="1" x14ac:dyDescent="0.25">
      <c r="A173" s="94" t="s">
        <v>290</v>
      </c>
      <c r="B173" s="95" t="s">
        <v>291</v>
      </c>
      <c r="C173" s="219">
        <v>0</v>
      </c>
      <c r="D173" s="225">
        <v>-772692.74095000001</v>
      </c>
      <c r="E173" s="226">
        <v>-772692.74095000001</v>
      </c>
      <c r="F173" s="134"/>
      <c r="G173" s="134"/>
      <c r="H173" s="231">
        <v>-6332272.6371400002</v>
      </c>
      <c r="I173" s="270"/>
      <c r="J173" s="270"/>
      <c r="K173" s="231">
        <v>0</v>
      </c>
      <c r="L173" s="112"/>
      <c r="M173" s="134"/>
      <c r="N173" s="133"/>
      <c r="O173" s="134"/>
    </row>
    <row r="174" spans="1:1024" ht="48.75" customHeight="1" x14ac:dyDescent="0.25">
      <c r="A174" s="96" t="s">
        <v>292</v>
      </c>
      <c r="B174" s="97" t="s">
        <v>293</v>
      </c>
      <c r="C174" s="221">
        <v>617785.9142</v>
      </c>
      <c r="D174" s="229">
        <v>0</v>
      </c>
      <c r="E174" s="228">
        <v>-2455363.42967</v>
      </c>
      <c r="F174" s="136"/>
      <c r="G174" s="136"/>
      <c r="H174" s="221">
        <v>71440</v>
      </c>
      <c r="I174" s="271"/>
      <c r="J174" s="271"/>
      <c r="K174" s="234">
        <v>901206.67035000003</v>
      </c>
      <c r="L174" s="113"/>
      <c r="M174" s="137"/>
      <c r="N174" s="140"/>
      <c r="O174" s="138"/>
    </row>
    <row r="175" spans="1:1024" ht="66.75" customHeight="1" x14ac:dyDescent="0.25">
      <c r="A175" s="94" t="s">
        <v>294</v>
      </c>
      <c r="B175" s="95" t="s">
        <v>295</v>
      </c>
      <c r="C175" s="219">
        <v>0</v>
      </c>
      <c r="D175" s="225">
        <v>0</v>
      </c>
      <c r="E175" s="226">
        <v>0</v>
      </c>
      <c r="F175" s="134"/>
      <c r="G175" s="134"/>
      <c r="H175" s="231">
        <v>71440</v>
      </c>
      <c r="I175" s="270"/>
      <c r="J175" s="270"/>
      <c r="K175" s="235">
        <v>0</v>
      </c>
      <c r="L175" s="112"/>
      <c r="M175" s="134"/>
      <c r="N175" s="133"/>
      <c r="O175" s="134"/>
    </row>
    <row r="176" spans="1:1024" ht="52.5" customHeight="1" x14ac:dyDescent="0.25">
      <c r="A176" s="94" t="s">
        <v>296</v>
      </c>
      <c r="B176" s="95" t="s">
        <v>297</v>
      </c>
      <c r="C176" s="219">
        <v>0</v>
      </c>
      <c r="D176" s="225">
        <v>0</v>
      </c>
      <c r="E176" s="226">
        <v>0</v>
      </c>
      <c r="F176" s="134"/>
      <c r="G176" s="134"/>
      <c r="H176" s="231">
        <v>0</v>
      </c>
      <c r="I176" s="270"/>
      <c r="J176" s="270"/>
      <c r="K176" s="235">
        <v>0</v>
      </c>
      <c r="L176" s="112"/>
      <c r="M176" s="134"/>
      <c r="N176" s="133"/>
      <c r="O176" s="134"/>
    </row>
    <row r="177" spans="1:15" ht="50.25" customHeight="1" x14ac:dyDescent="0.25">
      <c r="A177" s="94" t="s">
        <v>298</v>
      </c>
      <c r="B177" s="95" t="s">
        <v>299</v>
      </c>
      <c r="C177" s="219">
        <v>0</v>
      </c>
      <c r="D177" s="225">
        <v>0</v>
      </c>
      <c r="E177" s="226">
        <v>0</v>
      </c>
      <c r="F177" s="134"/>
      <c r="G177" s="134"/>
      <c r="H177" s="231">
        <v>0</v>
      </c>
      <c r="I177" s="270"/>
      <c r="J177" s="270"/>
      <c r="K177" s="235">
        <v>0</v>
      </c>
      <c r="L177" s="112"/>
      <c r="M177" s="134"/>
      <c r="N177" s="133"/>
      <c r="O177" s="134"/>
    </row>
    <row r="178" spans="1:15" ht="49.5" customHeight="1" x14ac:dyDescent="0.25">
      <c r="A178" s="98" t="s">
        <v>300</v>
      </c>
      <c r="B178" s="95" t="s">
        <v>301</v>
      </c>
      <c r="C178" s="219">
        <v>617785.9142</v>
      </c>
      <c r="D178" s="225">
        <v>0</v>
      </c>
      <c r="E178" s="226">
        <v>-2455363.42967</v>
      </c>
      <c r="F178" s="134"/>
      <c r="G178" s="134"/>
      <c r="H178" s="231">
        <v>0</v>
      </c>
      <c r="I178" s="270"/>
      <c r="J178" s="270"/>
      <c r="K178" s="236">
        <v>901206.67035000003</v>
      </c>
      <c r="L178" s="112"/>
      <c r="M178" s="134"/>
      <c r="N178" s="266"/>
      <c r="O178" s="266"/>
    </row>
    <row r="179" spans="1:15" ht="47.25" x14ac:dyDescent="0.25">
      <c r="A179" s="96" t="s">
        <v>302</v>
      </c>
      <c r="B179" s="97" t="s">
        <v>303</v>
      </c>
      <c r="C179" s="221">
        <v>-1818643.5639300002</v>
      </c>
      <c r="D179" s="229">
        <v>4101061.8041900001</v>
      </c>
      <c r="E179" s="230">
        <v>3249934.8815199998</v>
      </c>
      <c r="F179" s="137"/>
      <c r="G179" s="137"/>
      <c r="H179" s="232">
        <v>1762459.6626300002</v>
      </c>
      <c r="I179" s="271"/>
      <c r="J179" s="271"/>
      <c r="K179" s="232">
        <v>-1694095.5626300001</v>
      </c>
      <c r="L179" s="113"/>
      <c r="M179" s="137"/>
      <c r="N179" s="142"/>
      <c r="O179" s="267"/>
    </row>
    <row r="180" spans="1:15" ht="31.5" outlineLevel="1" x14ac:dyDescent="0.25">
      <c r="A180" s="94" t="s">
        <v>304</v>
      </c>
      <c r="B180" s="95" t="s">
        <v>305</v>
      </c>
      <c r="C180" s="219">
        <v>-24973214.28486</v>
      </c>
      <c r="D180" s="225">
        <v>-70091509.955870003</v>
      </c>
      <c r="E180" s="226">
        <v>-119287792.72612</v>
      </c>
      <c r="F180" s="134"/>
      <c r="G180" s="134"/>
      <c r="H180" s="231">
        <v>-79391073.569859996</v>
      </c>
      <c r="I180" s="270"/>
      <c r="J180" s="270"/>
      <c r="K180" s="231">
        <v>-29357269.246479999</v>
      </c>
      <c r="L180" s="112"/>
      <c r="M180" s="134"/>
      <c r="N180" s="266"/>
      <c r="O180" s="266"/>
    </row>
    <row r="181" spans="1:15" ht="31.5" outlineLevel="1" x14ac:dyDescent="0.25">
      <c r="A181" s="94" t="s">
        <v>306</v>
      </c>
      <c r="B181" s="95" t="s">
        <v>307</v>
      </c>
      <c r="C181" s="219">
        <v>23154570.720929999</v>
      </c>
      <c r="D181" s="225">
        <v>74602630.968529999</v>
      </c>
      <c r="E181" s="226">
        <v>122537727.60764</v>
      </c>
      <c r="F181" s="134"/>
      <c r="G181" s="134"/>
      <c r="H181" s="231">
        <v>81831615.419240013</v>
      </c>
      <c r="I181" s="270"/>
      <c r="J181" s="270"/>
      <c r="K181" s="231">
        <v>27663173.683849998</v>
      </c>
      <c r="L181" s="112"/>
      <c r="M181" s="134"/>
      <c r="N181" s="266"/>
      <c r="O181" s="266"/>
    </row>
    <row r="182" spans="1:15" x14ac:dyDescent="0.25">
      <c r="D182" s="114"/>
      <c r="H182" s="114"/>
      <c r="N182" s="99"/>
      <c r="O182" s="99"/>
    </row>
    <row r="183" spans="1:15" x14ac:dyDescent="0.25">
      <c r="D183" s="115"/>
      <c r="H183" s="115"/>
      <c r="O183" s="3"/>
    </row>
    <row r="184" spans="1:15" x14ac:dyDescent="0.25">
      <c r="D184" s="115"/>
      <c r="H184" s="115"/>
      <c r="O184" s="3"/>
    </row>
    <row r="186" spans="1:15" x14ac:dyDescent="0.25">
      <c r="I186" s="21"/>
    </row>
  </sheetData>
  <protectedRanges>
    <protectedRange sqref="K55:K61" name="Диапазон1_3"/>
    <protectedRange sqref="K71" name="Диапазон1_5"/>
    <protectedRange sqref="K72:K73" name="Диапазон1_6"/>
    <protectedRange sqref="E36" name="Диапазон1"/>
    <protectedRange sqref="E40" name="Диапазон1_1"/>
  </protectedRanges>
  <autoFilter ref="A83:D163"/>
  <mergeCells count="20">
    <mergeCell ref="N81:N82"/>
    <mergeCell ref="O81:O82"/>
    <mergeCell ref="E7:G7"/>
    <mergeCell ref="H7:J7"/>
    <mergeCell ref="K7:M7"/>
    <mergeCell ref="N7:N8"/>
    <mergeCell ref="O7:O8"/>
    <mergeCell ref="B81:B82"/>
    <mergeCell ref="C81:C82"/>
    <mergeCell ref="E81:G81"/>
    <mergeCell ref="H81:J81"/>
    <mergeCell ref="K81:M81"/>
    <mergeCell ref="A7:A8"/>
    <mergeCell ref="B7:B8"/>
    <mergeCell ref="C7:C8"/>
    <mergeCell ref="A2:D2"/>
    <mergeCell ref="A3:D3"/>
    <mergeCell ref="A4:D4"/>
    <mergeCell ref="A5:D5"/>
    <mergeCell ref="A6:D6"/>
  </mergeCells>
  <printOptions horizontalCentered="1"/>
  <pageMargins left="0" right="0" top="0" bottom="0" header="0.511811023622047" footer="0.511811023622047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224</vt:i4>
      </vt:variant>
    </vt:vector>
  </HeadingPairs>
  <TitlesOfParts>
    <vt:vector size="226" baseType="lpstr">
      <vt:lpstr>Респ на 1.04.2025г </vt:lpstr>
      <vt:lpstr>Консолид на 1.04.2025г </vt:lpstr>
      <vt:lpstr>'Консолид на 1.04.2025г '!Z_0022B472_C235_4470_83D2_0ABE03A130BD_.wvu.FilterData</vt:lpstr>
      <vt:lpstr>'Респ на 1.04.2025г '!Z_0022B472_C235_4470_83D2_0ABE03A130BD_.wvu.FilterData</vt:lpstr>
      <vt:lpstr>'Консолид на 1.04.2025г '!Z_03D43F2C_D730_4D3C_A7D4_3026787D622A_.wvu.Cols</vt:lpstr>
      <vt:lpstr>'Респ на 1.04.2025г '!Z_03D43F2C_D730_4D3C_A7D4_3026787D622A_.wvu.Cols</vt:lpstr>
      <vt:lpstr>'Консолид на 1.04.2025г '!Z_03D43F2C_D730_4D3C_A7D4_3026787D622A_.wvu.FilterData</vt:lpstr>
      <vt:lpstr>'Респ на 1.04.2025г '!Z_03D43F2C_D730_4D3C_A7D4_3026787D622A_.wvu.FilterData</vt:lpstr>
      <vt:lpstr>'Консолид на 1.04.2025г '!Z_03D43F2C_D730_4D3C_A7D4_3026787D622A_.wvu.PrintArea</vt:lpstr>
      <vt:lpstr>'Респ на 1.04.2025г '!Z_03D43F2C_D730_4D3C_A7D4_3026787D622A_.wvu.PrintArea</vt:lpstr>
      <vt:lpstr>'Консолид на 1.04.2025г '!Z_03D43F2C_D730_4D3C_A7D4_3026787D622A_.wvu.PrintTitles</vt:lpstr>
      <vt:lpstr>'Респ на 1.04.2025г '!Z_03D43F2C_D730_4D3C_A7D4_3026787D622A_.wvu.PrintTitles</vt:lpstr>
      <vt:lpstr>'Консолид на 1.04.2025г '!Z_03D43F2C_D730_4D3C_A7D4_3026787D622A_.wvu.Rows</vt:lpstr>
      <vt:lpstr>'Респ на 1.04.2025г '!Z_03D43F2C_D730_4D3C_A7D4_3026787D622A_.wvu.Rows</vt:lpstr>
      <vt:lpstr>'Консолид на 1.04.2025г '!Z_0CF5A121_EB85_4A79_B8D8_D12CF88DF0C4_.wvu.FilterData</vt:lpstr>
      <vt:lpstr>'Респ на 1.04.2025г '!Z_0CF5A121_EB85_4A79_B8D8_D12CF88DF0C4_.wvu.FilterData</vt:lpstr>
      <vt:lpstr>'Консолид на 1.04.2025г '!Z_128925EF_7E42_46B7_84AF_C6DDEA2C2FF1_.wvu.FilterData</vt:lpstr>
      <vt:lpstr>'Респ на 1.04.2025г '!Z_128925EF_7E42_46B7_84AF_C6DDEA2C2FF1_.wvu.FilterData</vt:lpstr>
      <vt:lpstr>'Консолид на 1.04.2025г '!Z_128925EF_7E42_46B7_84AF_C6DDEA2C2FF1_.wvu.PrintArea</vt:lpstr>
      <vt:lpstr>'Респ на 1.04.2025г '!Z_128925EF_7E42_46B7_84AF_C6DDEA2C2FF1_.wvu.PrintArea</vt:lpstr>
      <vt:lpstr>'Консолид на 1.04.2025г '!Z_128925EF_7E42_46B7_84AF_C6DDEA2C2FF1_.wvu.PrintTitles</vt:lpstr>
      <vt:lpstr>'Респ на 1.04.2025г '!Z_128925EF_7E42_46B7_84AF_C6DDEA2C2FF1_.wvu.PrintTitles</vt:lpstr>
      <vt:lpstr>'Консолид на 1.04.2025г '!Z_128925EF_7E42_46B7_84AF_C6DDEA2C2FF1_.wvu.Rows</vt:lpstr>
      <vt:lpstr>'Респ на 1.04.2025г '!Z_128925EF_7E42_46B7_84AF_C6DDEA2C2FF1_.wvu.Rows</vt:lpstr>
      <vt:lpstr>'Консолид на 1.04.2025г '!Z_13F4C31C_6147_44BF_9AB6_E90123A1AD35_.wvu.FilterData</vt:lpstr>
      <vt:lpstr>'Респ на 1.04.2025г '!Z_13F4C31C_6147_44BF_9AB6_E90123A1AD35_.wvu.FilterData</vt:lpstr>
      <vt:lpstr>'Консолид на 1.04.2025г '!Z_13F4C31C_6147_44BF_9AB6_E90123A1AD35_.wvu.PrintArea</vt:lpstr>
      <vt:lpstr>'Респ на 1.04.2025г '!Z_13F4C31C_6147_44BF_9AB6_E90123A1AD35_.wvu.PrintArea</vt:lpstr>
      <vt:lpstr>'Консолид на 1.04.2025г '!Z_13F4C31C_6147_44BF_9AB6_E90123A1AD35_.wvu.PrintTitles</vt:lpstr>
      <vt:lpstr>'Респ на 1.04.2025г '!Z_13F4C31C_6147_44BF_9AB6_E90123A1AD35_.wvu.PrintTitles</vt:lpstr>
      <vt:lpstr>'Консолид на 1.04.2025г '!Z_1774FF8F_89B7_4D9E_8C1A_FF94534CFBF6_.wvu.FilterData</vt:lpstr>
      <vt:lpstr>'Респ на 1.04.2025г '!Z_1774FF8F_89B7_4D9E_8C1A_FF94534CFBF6_.wvu.FilterData</vt:lpstr>
      <vt:lpstr>'Консолид на 1.04.2025г '!Z_1EB6CEB4_7407_4E16_9088_6AFB888EB47F_.wvu.FilterData</vt:lpstr>
      <vt:lpstr>'Респ на 1.04.2025г '!Z_1EB6CEB4_7407_4E16_9088_6AFB888EB47F_.wvu.FilterData</vt:lpstr>
      <vt:lpstr>'Консолид на 1.04.2025г '!Z_203BD1FF_13E9_455B_93E6_01DEB43F90E8_.wvu.FilterData</vt:lpstr>
      <vt:lpstr>'Респ на 1.04.2025г '!Z_203BD1FF_13E9_455B_93E6_01DEB43F90E8_.wvu.FilterData</vt:lpstr>
      <vt:lpstr>'Консолид на 1.04.2025г '!Z_203BD1FF_13E9_455B_93E6_01DEB43F90E8_.wvu.PrintArea</vt:lpstr>
      <vt:lpstr>'Респ на 1.04.2025г '!Z_203BD1FF_13E9_455B_93E6_01DEB43F90E8_.wvu.PrintArea</vt:lpstr>
      <vt:lpstr>'Консолид на 1.04.2025г '!Z_203BD1FF_13E9_455B_93E6_01DEB43F90E8_.wvu.PrintTitles</vt:lpstr>
      <vt:lpstr>'Респ на 1.04.2025г '!Z_203BD1FF_13E9_455B_93E6_01DEB43F90E8_.wvu.PrintTitles</vt:lpstr>
      <vt:lpstr>'Консолид на 1.04.2025г '!Z_203BD1FF_13E9_455B_93E6_01DEB43F90E8_.wvu.Rows</vt:lpstr>
      <vt:lpstr>'Респ на 1.04.2025г '!Z_203BD1FF_13E9_455B_93E6_01DEB43F90E8_.wvu.Rows</vt:lpstr>
      <vt:lpstr>'Консолид на 1.04.2025г '!Z_2B6407F0_CE08_4D2E_9CDF_B0A8F7137C5A_.wvu.FilterData</vt:lpstr>
      <vt:lpstr>'Респ на 1.04.2025г '!Z_2B6407F0_CE08_4D2E_9CDF_B0A8F7137C5A_.wvu.FilterData</vt:lpstr>
      <vt:lpstr>'Консолид на 1.04.2025г '!Z_2B6407F0_CE08_4D2E_9CDF_B0A8F7137C5A_.wvu.PrintArea</vt:lpstr>
      <vt:lpstr>'Респ на 1.04.2025г '!Z_2B6407F0_CE08_4D2E_9CDF_B0A8F7137C5A_.wvu.PrintArea</vt:lpstr>
      <vt:lpstr>'Консолид на 1.04.2025г '!Z_2B6407F0_CE08_4D2E_9CDF_B0A8F7137C5A_.wvu.PrintTitles</vt:lpstr>
      <vt:lpstr>'Респ на 1.04.2025г '!Z_2B6407F0_CE08_4D2E_9CDF_B0A8F7137C5A_.wvu.PrintTitles</vt:lpstr>
      <vt:lpstr>'Консолид на 1.04.2025г '!Z_2F198003_EDB5_4171_B4E3_AFA58AEB7D90_.wvu.FilterData</vt:lpstr>
      <vt:lpstr>'Респ на 1.04.2025г '!Z_2F198003_EDB5_4171_B4E3_AFA58AEB7D90_.wvu.FilterData</vt:lpstr>
      <vt:lpstr>'Консолид на 1.04.2025г '!Z_2F198003_EDB5_4171_B4E3_AFA58AEB7D90_.wvu.PrintArea</vt:lpstr>
      <vt:lpstr>'Респ на 1.04.2025г '!Z_2F198003_EDB5_4171_B4E3_AFA58AEB7D90_.wvu.PrintArea</vt:lpstr>
      <vt:lpstr>'Консолид на 1.04.2025г '!Z_2F198003_EDB5_4171_B4E3_AFA58AEB7D90_.wvu.PrintTitles</vt:lpstr>
      <vt:lpstr>'Респ на 1.04.2025г '!Z_2F198003_EDB5_4171_B4E3_AFA58AEB7D90_.wvu.PrintTitles</vt:lpstr>
      <vt:lpstr>'Консолид на 1.04.2025г '!Z_3133B292_4084_4BF9_B971_C93776A9AE6C_.wvu.FilterData</vt:lpstr>
      <vt:lpstr>'Респ на 1.04.2025г '!Z_3133B292_4084_4BF9_B971_C93776A9AE6C_.wvu.FilterData</vt:lpstr>
      <vt:lpstr>'Консолид на 1.04.2025г '!Z_3133B292_4084_4BF9_B971_C93776A9AE6C_.wvu.PrintArea</vt:lpstr>
      <vt:lpstr>'Респ на 1.04.2025г '!Z_3133B292_4084_4BF9_B971_C93776A9AE6C_.wvu.PrintArea</vt:lpstr>
      <vt:lpstr>'Консолид на 1.04.2025г '!Z_3133B292_4084_4BF9_B971_C93776A9AE6C_.wvu.PrintTitles</vt:lpstr>
      <vt:lpstr>'Респ на 1.04.2025г '!Z_3133B292_4084_4BF9_B971_C93776A9AE6C_.wvu.PrintTitles</vt:lpstr>
      <vt:lpstr>'Консолид на 1.04.2025г '!Z_32E443E8_FF4A_4C2D_AE04_0EFACEC3C29A_.wvu.PrintTitles</vt:lpstr>
      <vt:lpstr>'Респ на 1.04.2025г '!Z_32E443E8_FF4A_4C2D_AE04_0EFACEC3C29A_.wvu.PrintTitles</vt:lpstr>
      <vt:lpstr>'Консолид на 1.04.2025г '!Z_33D1F4D9_CE88_454F_8AB8_DE37CC0ECE34_.wvu.FilterData</vt:lpstr>
      <vt:lpstr>'Респ на 1.04.2025г '!Z_33D1F4D9_CE88_454F_8AB8_DE37CC0ECE34_.wvu.FilterData</vt:lpstr>
      <vt:lpstr>'Консолид на 1.04.2025г '!Z_35EFEA8A_C9C1_44BC_B3C2_BD58BE5080D5_.wvu.FilterData</vt:lpstr>
      <vt:lpstr>'Респ на 1.04.2025г '!Z_35EFEA8A_C9C1_44BC_B3C2_BD58BE5080D5_.wvu.FilterData</vt:lpstr>
      <vt:lpstr>'Консолид на 1.04.2025г '!Z_3A8BAC1B_997D_456C_ABAA_8DA705B5BCA9_.wvu.FilterData</vt:lpstr>
      <vt:lpstr>'Респ на 1.04.2025г '!Z_3A8BAC1B_997D_456C_ABAA_8DA705B5BCA9_.wvu.FilterData</vt:lpstr>
      <vt:lpstr>'Консолид на 1.04.2025г '!Z_3A8BAC1B_997D_456C_ABAA_8DA705B5BCA9_.wvu.PrintArea</vt:lpstr>
      <vt:lpstr>'Респ на 1.04.2025г '!Z_3A8BAC1B_997D_456C_ABAA_8DA705B5BCA9_.wvu.PrintArea</vt:lpstr>
      <vt:lpstr>'Консолид на 1.04.2025г '!Z_3A8BAC1B_997D_456C_ABAA_8DA705B5BCA9_.wvu.PrintTitles</vt:lpstr>
      <vt:lpstr>'Респ на 1.04.2025г '!Z_3A8BAC1B_997D_456C_ABAA_8DA705B5BCA9_.wvu.PrintTitles</vt:lpstr>
      <vt:lpstr>'Консолид на 1.04.2025г '!Z_3A8BAC1B_997D_456C_ABAA_8DA705B5BCA9_.wvu.Rows</vt:lpstr>
      <vt:lpstr>'Респ на 1.04.2025г '!Z_3A8BAC1B_997D_456C_ABAA_8DA705B5BCA9_.wvu.Rows</vt:lpstr>
      <vt:lpstr>'Консолид на 1.04.2025г '!Z_3C58E1C6_1079_4128_A0D9_B3AAD9DF78DE_.wvu.FilterData</vt:lpstr>
      <vt:lpstr>'Респ на 1.04.2025г '!Z_3C58E1C6_1079_4128_A0D9_B3AAD9DF78DE_.wvu.FilterData</vt:lpstr>
      <vt:lpstr>'Консолид на 1.04.2025г '!Z_3C58E1C6_1079_4128_A0D9_B3AAD9DF78DE_.wvu.PrintArea</vt:lpstr>
      <vt:lpstr>'Респ на 1.04.2025г '!Z_3C58E1C6_1079_4128_A0D9_B3AAD9DF78DE_.wvu.PrintArea</vt:lpstr>
      <vt:lpstr>'Консолид на 1.04.2025г '!Z_3C58E1C6_1079_4128_A0D9_B3AAD9DF78DE_.wvu.PrintTitles</vt:lpstr>
      <vt:lpstr>'Респ на 1.04.2025г '!Z_3C58E1C6_1079_4128_A0D9_B3AAD9DF78DE_.wvu.PrintTitles</vt:lpstr>
      <vt:lpstr>'Консолид на 1.04.2025г '!Z_3D689EE9_18CA_4298_A1C2_D9AA17355442_.wvu.FilterData</vt:lpstr>
      <vt:lpstr>'Респ на 1.04.2025г '!Z_3D689EE9_18CA_4298_A1C2_D9AA17355442_.wvu.FilterData</vt:lpstr>
      <vt:lpstr>'Консолид на 1.04.2025г '!Z_40215E52_3EC3_4BE4_8111_3ADF4444700F_.wvu.FilterData</vt:lpstr>
      <vt:lpstr>'Респ на 1.04.2025г '!Z_40215E52_3EC3_4BE4_8111_3ADF4444700F_.wvu.FilterData</vt:lpstr>
      <vt:lpstr>'Консолид на 1.04.2025г '!Z_4B87C5C0_3227_4BD6_9D73_275847E73B71_.wvu.FilterData</vt:lpstr>
      <vt:lpstr>'Респ на 1.04.2025г '!Z_4B87C5C0_3227_4BD6_9D73_275847E73B71_.wvu.FilterData</vt:lpstr>
      <vt:lpstr>'Консолид на 1.04.2025г '!Z_4DD19C75_6D2F_45B8_BEAF_8FAF1123D5B6_.wvu.FilterData</vt:lpstr>
      <vt:lpstr>'Респ на 1.04.2025г '!Z_4DD19C75_6D2F_45B8_BEAF_8FAF1123D5B6_.wvu.FilterData</vt:lpstr>
      <vt:lpstr>'Консолид на 1.04.2025г '!Z_5109F83B_01B3_47C2_943B_078E4E3E8C17_.wvu.FilterData</vt:lpstr>
      <vt:lpstr>'Респ на 1.04.2025г '!Z_5109F83B_01B3_47C2_943B_078E4E3E8C17_.wvu.FilterData</vt:lpstr>
      <vt:lpstr>'Консолид на 1.04.2025г '!Z_5C18CE11_A5A2_45E8_819B_4EEAC55DF6C3_.wvu.FilterData</vt:lpstr>
      <vt:lpstr>'Респ на 1.04.2025г '!Z_5C18CE11_A5A2_45E8_819B_4EEAC55DF6C3_.wvu.FilterData</vt:lpstr>
      <vt:lpstr>'Консолид на 1.04.2025г '!Z_5D2BA769_2C37_477C_9DDC_B352F63D2646_.wvu.FilterData</vt:lpstr>
      <vt:lpstr>'Респ на 1.04.2025г '!Z_5D2BA769_2C37_477C_9DDC_B352F63D2646_.wvu.FilterData</vt:lpstr>
      <vt:lpstr>'Консолид на 1.04.2025г '!Z_62420454_3C9B_4E05_92F1_D4943B5A729E_.wvu.FilterData</vt:lpstr>
      <vt:lpstr>'Респ на 1.04.2025г '!Z_62420454_3C9B_4E05_92F1_D4943B5A729E_.wvu.FilterData</vt:lpstr>
      <vt:lpstr>'Консолид на 1.04.2025г '!Z_652D049C_6628_4493_BDE8_4FFB3BE0946D_.wvu.FilterData</vt:lpstr>
      <vt:lpstr>'Респ на 1.04.2025г '!Z_652D049C_6628_4493_BDE8_4FFB3BE0946D_.wvu.FilterData</vt:lpstr>
      <vt:lpstr>'Консолид на 1.04.2025г '!Z_6ED8475D_9CE9_465E_A74D_6A84F49C7DB4_.wvu.FilterData</vt:lpstr>
      <vt:lpstr>'Респ на 1.04.2025г '!Z_6ED8475D_9CE9_465E_A74D_6A84F49C7DB4_.wvu.FilterData</vt:lpstr>
      <vt:lpstr>'Консолид на 1.04.2025г '!Z_6ED8475D_9CE9_465E_A74D_6A84F49C7DB4_.wvu.PrintArea</vt:lpstr>
      <vt:lpstr>'Респ на 1.04.2025г '!Z_6ED8475D_9CE9_465E_A74D_6A84F49C7DB4_.wvu.PrintArea</vt:lpstr>
      <vt:lpstr>'Консолид на 1.04.2025г '!Z_6ED8475D_9CE9_465E_A74D_6A84F49C7DB4_.wvu.PrintTitles</vt:lpstr>
      <vt:lpstr>'Респ на 1.04.2025г '!Z_6ED8475D_9CE9_465E_A74D_6A84F49C7DB4_.wvu.PrintTitles</vt:lpstr>
      <vt:lpstr>'Консолид на 1.04.2025г '!Z_715EEB6C_7499_494B_9503_96D6381021C9_.wvu.FilterData</vt:lpstr>
      <vt:lpstr>'Респ на 1.04.2025г '!Z_715EEB6C_7499_494B_9503_96D6381021C9_.wvu.FilterData</vt:lpstr>
      <vt:lpstr>'Консолид на 1.04.2025г '!Z_72A86455_C603_4BB6_A37F_EAEE558021B2_.wvu.FilterData</vt:lpstr>
      <vt:lpstr>'Респ на 1.04.2025г '!Z_72A86455_C603_4BB6_A37F_EAEE558021B2_.wvu.FilterData</vt:lpstr>
      <vt:lpstr>'Консолид на 1.04.2025г '!Z_72A86455_C603_4BB6_A37F_EAEE558021B2_.wvu.PrintArea</vt:lpstr>
      <vt:lpstr>'Респ на 1.04.2025г '!Z_72A86455_C603_4BB6_A37F_EAEE558021B2_.wvu.PrintArea</vt:lpstr>
      <vt:lpstr>'Консолид на 1.04.2025г '!Z_72A86455_C603_4BB6_A37F_EAEE558021B2_.wvu.PrintTitles</vt:lpstr>
      <vt:lpstr>'Респ на 1.04.2025г '!Z_72A86455_C603_4BB6_A37F_EAEE558021B2_.wvu.PrintTitles</vt:lpstr>
      <vt:lpstr>'Консолид на 1.04.2025г '!Z_798591E0_E356_4BC6_9ECC_FD8AE4D529FA_.wvu.FilterData</vt:lpstr>
      <vt:lpstr>'Респ на 1.04.2025г '!Z_798591E0_E356_4BC6_9ECC_FD8AE4D529FA_.wvu.FilterData</vt:lpstr>
      <vt:lpstr>'Консолид на 1.04.2025г '!Z_79E796AA_13FC_4E13_B381_2F6143ED4EC7_.wvu.FilterData</vt:lpstr>
      <vt:lpstr>'Респ на 1.04.2025г '!Z_79E796AA_13FC_4E13_B381_2F6143ED4EC7_.wvu.FilterData</vt:lpstr>
      <vt:lpstr>'Консолид на 1.04.2025г '!Z_834BE3F9_CE5F_4DFB_BC10_1E2626865DB8_.wvu.FilterData</vt:lpstr>
      <vt:lpstr>'Респ на 1.04.2025г '!Z_834BE3F9_CE5F_4DFB_BC10_1E2626865DB8_.wvu.FilterData</vt:lpstr>
      <vt:lpstr>'Консолид на 1.04.2025г '!Z_848CA9D8_BBC4_4E9E_967D_BAE4B1D21BC1_.wvu.FilterData</vt:lpstr>
      <vt:lpstr>'Респ на 1.04.2025г '!Z_848CA9D8_BBC4_4E9E_967D_BAE4B1D21BC1_.wvu.FilterData</vt:lpstr>
      <vt:lpstr>'Консолид на 1.04.2025г '!Z_91A61A06_48B7_4C73_B7BE_40AA8E27B91B_.wvu.FilterData</vt:lpstr>
      <vt:lpstr>'Респ на 1.04.2025г '!Z_91A61A06_48B7_4C73_B7BE_40AA8E27B91B_.wvu.FilterData</vt:lpstr>
      <vt:lpstr>'Консолид на 1.04.2025г '!Z_92A58397_6FD1_417E_8F7E_75020C95E0AA_.wvu.FilterData</vt:lpstr>
      <vt:lpstr>'Респ на 1.04.2025г '!Z_92A58397_6FD1_417E_8F7E_75020C95E0AA_.wvu.FilterData</vt:lpstr>
      <vt:lpstr>'Консолид на 1.04.2025г '!Z_92A58397_6FD1_417E_8F7E_75020C95E0AA_.wvu.PrintArea</vt:lpstr>
      <vt:lpstr>'Респ на 1.04.2025г '!Z_92A58397_6FD1_417E_8F7E_75020C95E0AA_.wvu.PrintArea</vt:lpstr>
      <vt:lpstr>'Консолид на 1.04.2025г '!Z_92A58397_6FD1_417E_8F7E_75020C95E0AA_.wvu.PrintTitles</vt:lpstr>
      <vt:lpstr>'Респ на 1.04.2025г '!Z_92A58397_6FD1_417E_8F7E_75020C95E0AA_.wvu.PrintTitles</vt:lpstr>
      <vt:lpstr>'Консолид на 1.04.2025г '!Z_92A58397_6FD1_417E_8F7E_75020C95E0AA_.wvu.Rows</vt:lpstr>
      <vt:lpstr>'Респ на 1.04.2025г '!Z_92A58397_6FD1_417E_8F7E_75020C95E0AA_.wvu.Rows</vt:lpstr>
      <vt:lpstr>'Консолид на 1.04.2025г '!Z_955C3BA5_82A4_461A_A5F5_7A2871154146_.wvu.FilterData</vt:lpstr>
      <vt:lpstr>'Респ на 1.04.2025г '!Z_955C3BA5_82A4_461A_A5F5_7A2871154146_.wvu.FilterData</vt:lpstr>
      <vt:lpstr>'Консолид на 1.04.2025г '!Z_9B19ABD6_51DB_4CD7_9133_96D4EB6E8FB9_.wvu.FilterData</vt:lpstr>
      <vt:lpstr>'Респ на 1.04.2025г '!Z_9B19ABD6_51DB_4CD7_9133_96D4EB6E8FB9_.wvu.FilterData</vt:lpstr>
      <vt:lpstr>'Консолид на 1.04.2025г '!Z_A175E992_E9C4_4623_91B1_718B98B82F71_.wvu.FilterData</vt:lpstr>
      <vt:lpstr>'Респ на 1.04.2025г '!Z_A175E992_E9C4_4623_91B1_718B98B82F71_.wvu.FilterData</vt:lpstr>
      <vt:lpstr>'Консолид на 1.04.2025г '!Z_A42CAFDA_DFA1_4648_B334_C54E00946831_.wvu.FilterData</vt:lpstr>
      <vt:lpstr>'Респ на 1.04.2025г '!Z_A42CAFDA_DFA1_4648_B334_C54E00946831_.wvu.FilterData</vt:lpstr>
      <vt:lpstr>'Консолид на 1.04.2025г '!Z_A8AE0651_2F02_47F4_976B_99F5DC1DD7F3_.wvu.FilterData</vt:lpstr>
      <vt:lpstr>'Респ на 1.04.2025г '!Z_A8AE0651_2F02_47F4_976B_99F5DC1DD7F3_.wvu.FilterData</vt:lpstr>
      <vt:lpstr>'Консолид на 1.04.2025г '!Z_AA9D2B32_4CDD_41AA_8280_2732693809D4_.wvu.FilterData</vt:lpstr>
      <vt:lpstr>'Респ на 1.04.2025г '!Z_AA9D2B32_4CDD_41AA_8280_2732693809D4_.wvu.FilterData</vt:lpstr>
      <vt:lpstr>'Консолид на 1.04.2025г '!Z_B02DB189_85C7_4536_B6CE_0EA13845FA16_.wvu.FilterData</vt:lpstr>
      <vt:lpstr>'Респ на 1.04.2025г '!Z_B02DB189_85C7_4536_B6CE_0EA13845FA16_.wvu.FilterData</vt:lpstr>
      <vt:lpstr>'Консолид на 1.04.2025г '!Z_B15138F7_0BD0_4E71_8F46_DA1D9670DFB5_.wvu.FilterData</vt:lpstr>
      <vt:lpstr>'Респ на 1.04.2025г '!Z_B15138F7_0BD0_4E71_8F46_DA1D9670DFB5_.wvu.FilterData</vt:lpstr>
      <vt:lpstr>'Консолид на 1.04.2025г '!Z_B15138F7_0BD0_4E71_8F46_DA1D9670DFB5_.wvu.PrintArea</vt:lpstr>
      <vt:lpstr>'Респ на 1.04.2025г '!Z_B15138F7_0BD0_4E71_8F46_DA1D9670DFB5_.wvu.PrintArea</vt:lpstr>
      <vt:lpstr>'Консолид на 1.04.2025г '!Z_B15138F7_0BD0_4E71_8F46_DA1D9670DFB5_.wvu.PrintTitles</vt:lpstr>
      <vt:lpstr>'Респ на 1.04.2025г '!Z_B15138F7_0BD0_4E71_8F46_DA1D9670DFB5_.wvu.PrintTitles</vt:lpstr>
      <vt:lpstr>'Консолид на 1.04.2025г '!Z_B15138F7_0BD0_4E71_8F46_DA1D9670DFB5_.wvu.Rows</vt:lpstr>
      <vt:lpstr>'Респ на 1.04.2025г '!Z_B15138F7_0BD0_4E71_8F46_DA1D9670DFB5_.wvu.Rows</vt:lpstr>
      <vt:lpstr>'Консолид на 1.04.2025г '!Z_B15946DE_A4D2_4638_869A_B6F2641E0B96_.wvu.FilterData</vt:lpstr>
      <vt:lpstr>'Респ на 1.04.2025г '!Z_B15946DE_A4D2_4638_869A_B6F2641E0B96_.wvu.FilterData</vt:lpstr>
      <vt:lpstr>'Консолид на 1.04.2025г '!Z_B2435D3C_EBA5_415D_A24A_390495D3126A_.wvu.FilterData</vt:lpstr>
      <vt:lpstr>'Респ на 1.04.2025г '!Z_B2435D3C_EBA5_415D_A24A_390495D3126A_.wvu.FilterData</vt:lpstr>
      <vt:lpstr>'Консолид на 1.04.2025г '!Z_B5094D31_E174_4175_926F_6EF3D25A3E98_.wvu.FilterData</vt:lpstr>
      <vt:lpstr>'Респ на 1.04.2025г '!Z_B5094D31_E174_4175_926F_6EF3D25A3E98_.wvu.FilterData</vt:lpstr>
      <vt:lpstr>'Консолид на 1.04.2025г '!Z_B5094D31_E174_4175_926F_6EF3D25A3E98_.wvu.PrintArea</vt:lpstr>
      <vt:lpstr>'Респ на 1.04.2025г '!Z_B5094D31_E174_4175_926F_6EF3D25A3E98_.wvu.PrintArea</vt:lpstr>
      <vt:lpstr>'Консолид на 1.04.2025г '!Z_B5094D31_E174_4175_926F_6EF3D25A3E98_.wvu.PrintTitles</vt:lpstr>
      <vt:lpstr>'Респ на 1.04.2025г '!Z_B5094D31_E174_4175_926F_6EF3D25A3E98_.wvu.PrintTitles</vt:lpstr>
      <vt:lpstr>'Консолид на 1.04.2025г '!Z_B67A5796_E4D6_410C_BEA4_609F53925956_.wvu.FilterData</vt:lpstr>
      <vt:lpstr>'Респ на 1.04.2025г '!Z_B67A5796_E4D6_410C_BEA4_609F53925956_.wvu.FilterData</vt:lpstr>
      <vt:lpstr>'Консолид на 1.04.2025г '!Z_B81F8C3A_6284_44E9_BAFE_86AA1FCBEB9A_.wvu.FilterData</vt:lpstr>
      <vt:lpstr>'Респ на 1.04.2025г '!Z_B81F8C3A_6284_44E9_BAFE_86AA1FCBEB9A_.wvu.FilterData</vt:lpstr>
      <vt:lpstr>'Консолид на 1.04.2025г '!Z_BD408BE5_D5FD_4046_9572_7FE88B6268E7_.wvu.FilterData</vt:lpstr>
      <vt:lpstr>'Респ на 1.04.2025г '!Z_BD408BE5_D5FD_4046_9572_7FE88B6268E7_.wvu.FilterData</vt:lpstr>
      <vt:lpstr>'Консолид на 1.04.2025г '!Z_BD674180_2FB5_4EF6_995F_7267EA6F1AD4_.wvu.FilterData</vt:lpstr>
      <vt:lpstr>'Респ на 1.04.2025г '!Z_BD674180_2FB5_4EF6_995F_7267EA6F1AD4_.wvu.FilterData</vt:lpstr>
      <vt:lpstr>'Консолид на 1.04.2025г '!Z_BD674180_2FB5_4EF6_995F_7267EA6F1AD4_.wvu.PrintArea</vt:lpstr>
      <vt:lpstr>'Респ на 1.04.2025г '!Z_BD674180_2FB5_4EF6_995F_7267EA6F1AD4_.wvu.PrintArea</vt:lpstr>
      <vt:lpstr>'Консолид на 1.04.2025г '!Z_BD674180_2FB5_4EF6_995F_7267EA6F1AD4_.wvu.PrintTitles</vt:lpstr>
      <vt:lpstr>'Респ на 1.04.2025г '!Z_BD674180_2FB5_4EF6_995F_7267EA6F1AD4_.wvu.PrintTitles</vt:lpstr>
      <vt:lpstr>'Консолид на 1.04.2025г '!Z_BDD02BCC_C7D0_4BD2_9675_1A1CA6EFD1EC_.wvu.FilterData</vt:lpstr>
      <vt:lpstr>'Респ на 1.04.2025г '!Z_BDD02BCC_C7D0_4BD2_9675_1A1CA6EFD1EC_.wvu.FilterData</vt:lpstr>
      <vt:lpstr>'Консолид на 1.04.2025г '!Z_BF672DD3_C29D_4619_A85C_7E7EDFC3AFC4_.wvu.FilterData</vt:lpstr>
      <vt:lpstr>'Респ на 1.04.2025г '!Z_BF672DD3_C29D_4619_A85C_7E7EDFC3AFC4_.wvu.FilterData</vt:lpstr>
      <vt:lpstr>'Консолид на 1.04.2025г '!Z_C138B026_10AE_4DB4_8A1F_1BEF6003491D_.wvu.FilterData</vt:lpstr>
      <vt:lpstr>'Респ на 1.04.2025г '!Z_C138B026_10AE_4DB4_8A1F_1BEF6003491D_.wvu.FilterData</vt:lpstr>
      <vt:lpstr>'Консолид на 1.04.2025г '!Z_C1B072F5_8858_45BA_928B_5333BA0F4155_.wvu.FilterData</vt:lpstr>
      <vt:lpstr>'Респ на 1.04.2025г '!Z_C1B072F5_8858_45BA_928B_5333BA0F4155_.wvu.FilterData</vt:lpstr>
      <vt:lpstr>'Консолид на 1.04.2025г '!Z_C2EC8F8D_A734_4B5B_ADB6_829D6955F436_.wvu.FilterData</vt:lpstr>
      <vt:lpstr>'Респ на 1.04.2025г '!Z_C2EC8F8D_A734_4B5B_ADB6_829D6955F436_.wvu.FilterData</vt:lpstr>
      <vt:lpstr>'Консолид на 1.04.2025г '!Z_C628D739_F5F6_4751_B4E4_7BA758744C7E_.wvu.Cols</vt:lpstr>
      <vt:lpstr>'Респ на 1.04.2025г '!Z_C628D739_F5F6_4751_B4E4_7BA758744C7E_.wvu.Cols</vt:lpstr>
      <vt:lpstr>'Консолид на 1.04.2025г '!Z_C628D739_F5F6_4751_B4E4_7BA758744C7E_.wvu.FilterData</vt:lpstr>
      <vt:lpstr>'Респ на 1.04.2025г '!Z_C628D739_F5F6_4751_B4E4_7BA758744C7E_.wvu.FilterData</vt:lpstr>
      <vt:lpstr>'Консолид на 1.04.2025г '!Z_C628D739_F5F6_4751_B4E4_7BA758744C7E_.wvu.PrintArea</vt:lpstr>
      <vt:lpstr>'Респ на 1.04.2025г '!Z_C628D739_F5F6_4751_B4E4_7BA758744C7E_.wvu.PrintArea</vt:lpstr>
      <vt:lpstr>'Консолид на 1.04.2025г '!Z_C628D739_F5F6_4751_B4E4_7BA758744C7E_.wvu.PrintTitles</vt:lpstr>
      <vt:lpstr>'Респ на 1.04.2025г '!Z_C628D739_F5F6_4751_B4E4_7BA758744C7E_.wvu.PrintTitles</vt:lpstr>
      <vt:lpstr>'Консолид на 1.04.2025г '!Z_C628D739_F5F6_4751_B4E4_7BA758744C7E_.wvu.Rows</vt:lpstr>
      <vt:lpstr>'Респ на 1.04.2025г '!Z_C628D739_F5F6_4751_B4E4_7BA758744C7E_.wvu.Rows</vt:lpstr>
      <vt:lpstr>'Консолид на 1.04.2025г '!Z_CCC548FE_4360_46A7_82FB_AF94A8A45431_.wvu.FilterData</vt:lpstr>
      <vt:lpstr>'Респ на 1.04.2025г '!Z_CCC548FE_4360_46A7_82FB_AF94A8A45431_.wvu.FilterData</vt:lpstr>
      <vt:lpstr>'Консолид на 1.04.2025г '!Z_D428B5A2_EAC0_48D0_9629_44ED9B4656D3_.wvu.FilterData</vt:lpstr>
      <vt:lpstr>'Респ на 1.04.2025г '!Z_D428B5A2_EAC0_48D0_9629_44ED9B4656D3_.wvu.FilterData</vt:lpstr>
      <vt:lpstr>'Консолид на 1.04.2025г '!Z_D7C2438E_5530_4D1E_8335_D882E7B28493_.wvu.FilterData</vt:lpstr>
      <vt:lpstr>'Респ на 1.04.2025г '!Z_D7C2438E_5530_4D1E_8335_D882E7B28493_.wvu.FilterData</vt:lpstr>
      <vt:lpstr>'Консолид на 1.04.2025г '!Z_DB7D7F04_D8D6_4E86_9967_53DEAC554610_.wvu.FilterData</vt:lpstr>
      <vt:lpstr>'Респ на 1.04.2025г '!Z_DB7D7F04_D8D6_4E86_9967_53DEAC554610_.wvu.FilterData</vt:lpstr>
      <vt:lpstr>'Консолид на 1.04.2025г '!Z_E3039D43_BDAB_4951_BFE5_C6DCEF15FE5B_.wvu.FilterData</vt:lpstr>
      <vt:lpstr>'Респ на 1.04.2025г '!Z_E3039D43_BDAB_4951_BFE5_C6DCEF15FE5B_.wvu.FilterData</vt:lpstr>
      <vt:lpstr>'Консолид на 1.04.2025г '!Z_E3039D43_BDAB_4951_BFE5_C6DCEF15FE5B_.wvu.PrintArea</vt:lpstr>
      <vt:lpstr>'Респ на 1.04.2025г '!Z_E3039D43_BDAB_4951_BFE5_C6DCEF15FE5B_.wvu.PrintArea</vt:lpstr>
      <vt:lpstr>'Консолид на 1.04.2025г '!Z_E3039D43_BDAB_4951_BFE5_C6DCEF15FE5B_.wvu.PrintTitles</vt:lpstr>
      <vt:lpstr>'Респ на 1.04.2025г '!Z_E3039D43_BDAB_4951_BFE5_C6DCEF15FE5B_.wvu.PrintTitles</vt:lpstr>
      <vt:lpstr>'Консолид на 1.04.2025г '!Z_EB729312_F72C_4969_A340_11B200BC223B_.wvu.FilterData</vt:lpstr>
      <vt:lpstr>'Респ на 1.04.2025г '!Z_EB729312_F72C_4969_A340_11B200BC223B_.wvu.FilterData</vt:lpstr>
      <vt:lpstr>'Консолид на 1.04.2025г '!Z_EB729312_F72C_4969_A340_11B200BC223B_.wvu.PrintArea</vt:lpstr>
      <vt:lpstr>'Респ на 1.04.2025г '!Z_EB729312_F72C_4969_A340_11B200BC223B_.wvu.PrintArea</vt:lpstr>
      <vt:lpstr>'Консолид на 1.04.2025г '!Z_EB729312_F72C_4969_A340_11B200BC223B_.wvu.PrintTitles</vt:lpstr>
      <vt:lpstr>'Респ на 1.04.2025г '!Z_EB729312_F72C_4969_A340_11B200BC223B_.wvu.PrintTitles</vt:lpstr>
      <vt:lpstr>'Консолид на 1.04.2025г '!Z_EC3FA91A_2598_45A1_A350_EE3EC22658E6_.wvu.FilterData</vt:lpstr>
      <vt:lpstr>'Респ на 1.04.2025г '!Z_EC3FA91A_2598_45A1_A350_EE3EC22658E6_.wvu.FilterData</vt:lpstr>
      <vt:lpstr>'Консолид на 1.04.2025г '!Z_ED1A8729_BE46_4D1A_B467_5B4C2E918BB7_.wvu.FilterData</vt:lpstr>
      <vt:lpstr>'Респ на 1.04.2025г '!Z_ED1A8729_BE46_4D1A_B467_5B4C2E918BB7_.wvu.FilterData</vt:lpstr>
      <vt:lpstr>'Консолид на 1.04.2025г '!Z_F6030651_4181_41D7_9BD7_C135FDF67C69_.wvu.FilterData</vt:lpstr>
      <vt:lpstr>'Респ на 1.04.2025г '!Z_F6030651_4181_41D7_9BD7_C135FDF67C69_.wvu.FilterData</vt:lpstr>
      <vt:lpstr>'Консолид на 1.04.2025г '!Z_FFDD6EB3_4CF8_4F83_9E82_47668264D6C5_.wvu.FilterData</vt:lpstr>
      <vt:lpstr>'Респ на 1.04.2025г '!Z_FFDD6EB3_4CF8_4F83_9E82_47668264D6C5_.wvu.FilterData</vt:lpstr>
      <vt:lpstr>'Консолид на 1.04.2025г '!Заголовки_для_печати</vt:lpstr>
      <vt:lpstr>'Респ на 1.04.2025г '!Заголовки_для_печати</vt:lpstr>
      <vt:lpstr>'Консолид на 1.04.2025г '!Область_печати</vt:lpstr>
      <vt:lpstr>'Респ на 1.04.2025г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a.thabisim</dc:creator>
  <dc:description/>
  <cp:lastModifiedBy>МБУ Казакова Фатима 124</cp:lastModifiedBy>
  <cp:revision>9</cp:revision>
  <cp:lastPrinted>2019-01-23T11:18:45Z</cp:lastPrinted>
  <dcterms:created xsi:type="dcterms:W3CDTF">2016-06-02T06:35:45Z</dcterms:created>
  <dcterms:modified xsi:type="dcterms:W3CDTF">2025-05-30T14:22:15Z</dcterms:modified>
  <dc:language>ru-RU</dc:language>
</cp:coreProperties>
</file>